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80" windowHeight="8835" activeTab="0"/>
  </bookViews>
  <sheets>
    <sheet name="GAP-2007" sheetId="1" r:id="rId1"/>
  </sheets>
  <definedNames>
    <definedName name="_xlnm.Print_Area" localSheetId="0">'GAP-2007'!$A$1:$M$974</definedName>
  </definedNames>
  <calcPr fullCalcOnLoad="1"/>
</workbook>
</file>

<file path=xl/sharedStrings.xml><?xml version="1.0" encoding="utf-8"?>
<sst xmlns="http://schemas.openxmlformats.org/spreadsheetml/2006/main" count="740" uniqueCount="360">
  <si>
    <t>Percentage of Districts that did not meet AYP</t>
  </si>
  <si>
    <t>For the past four years, the largest percentage of students in Region 11 has been White, and this percentage has declined slightly each year as the percentage of Hispanic students in Region 11 has grown. The percentage of African American students decreased rather dramatically, 7% from 2002-2004, and has increased by less than a percentage point per year since then.</t>
  </si>
  <si>
    <t>28.  High School Graduating Class Characteristics</t>
  </si>
  <si>
    <t>35.  Percentage of Students who are Mobile in High Schools in Dallas ISD, 2001-2005</t>
  </si>
  <si>
    <t>36.  Percentage of Students who are Mobile in High Schools in  Fort Worth ISD, 2001-2005</t>
  </si>
  <si>
    <t>37.  In School Suspensions for Regions 10 and 11 Reported by Ethnicity</t>
  </si>
  <si>
    <t>38.  In School Suspensions by Socioeconomic Status, Regions 10 &amp; 11</t>
  </si>
  <si>
    <t>39.  Out of School Suspensions by Ethnicity, Regions 10 &amp; 11</t>
  </si>
  <si>
    <t>40.  Out of School Suspensions by Socioeconomic Status, Regions 10 &amp; 11</t>
  </si>
  <si>
    <t>41.  Percentage of Out of School Suspensions by Ethnicity, Regions 10 &amp; 11</t>
  </si>
  <si>
    <t>42.  Percentage of Out of School Suspensions by Socioeconomic Status, Regions 10 and 11</t>
  </si>
  <si>
    <t>K-12 Student Demographics by Percentage for Denton County ISDs</t>
  </si>
  <si>
    <t xml:space="preserve"> Sanger</t>
  </si>
  <si>
    <t>K-12 Student Demographics by Percentage for Tarrant County ISDs</t>
  </si>
  <si>
    <t>Other   Minorities</t>
  </si>
  <si>
    <t>Source: Census data, 2000; http://quickfacts.census.gov/qfp/states/48/48113.html</t>
  </si>
  <si>
    <t>K-12 Student Demographics by Percentage for Dallas County ISDs</t>
  </si>
  <si>
    <t>Distinguished</t>
  </si>
  <si>
    <t>Fort Worth ISD</t>
  </si>
  <si>
    <t>Duncanville ISD</t>
  </si>
  <si>
    <t>Cedar Hill ISD</t>
  </si>
  <si>
    <t>Dallas ISD</t>
  </si>
  <si>
    <t>Reading</t>
  </si>
  <si>
    <t>Table 1</t>
  </si>
  <si>
    <t>Table 2</t>
  </si>
  <si>
    <t>Table 3</t>
  </si>
  <si>
    <t>Table 4</t>
  </si>
  <si>
    <t>Table 5</t>
  </si>
  <si>
    <t>Table 6</t>
  </si>
  <si>
    <t>Table 7</t>
  </si>
  <si>
    <t>Table 8</t>
  </si>
  <si>
    <t>Table 9</t>
  </si>
  <si>
    <t>Table 10</t>
  </si>
  <si>
    <t>Table 11</t>
  </si>
  <si>
    <t>Table 12</t>
  </si>
  <si>
    <t>Source: 2005 AYP Results, TEA Office of Accountability and Data Quality</t>
  </si>
  <si>
    <t>1.   Percentage of Population Distribution by Ethnicity for Selected North Texas Counties</t>
  </si>
  <si>
    <t xml:space="preserve"> Economically Disadvantaged</t>
  </si>
  <si>
    <t>6.  K-12 Student Demographics by Percentage for Collin County ISDs</t>
  </si>
  <si>
    <t>7.  K-12 Student Demographics by Percentage for Dallas County ISDs</t>
  </si>
  <si>
    <t>8.  K-12 Student Demographics by Percentage for Denton County ISDs</t>
  </si>
  <si>
    <t>9.  K-12 Student Demographics by Percentage for Tarrant County ISDs</t>
  </si>
  <si>
    <t xml:space="preserve">11.  Percentage of Districts by State Rating by County </t>
  </si>
  <si>
    <t>12.  Percentage of Districts that did not meet AYP</t>
  </si>
  <si>
    <t>Andrea Maloy, Administrative Assistant, Early College High School Initiative, University of North Texas</t>
  </si>
  <si>
    <r>
      <t>Gap Analysis Report 2007</t>
    </r>
    <r>
      <rPr>
        <sz val="14"/>
        <rFont val="Times New Roman"/>
        <family val="1"/>
      </rPr>
      <t xml:space="preserve">
</t>
    </r>
    <r>
      <rPr>
        <b/>
        <sz val="14"/>
        <rFont val="Times New Roman"/>
        <family val="1"/>
      </rPr>
      <t>Table of Contents</t>
    </r>
  </si>
  <si>
    <t>Collin County Community College District</t>
  </si>
  <si>
    <t>Communities in Schools</t>
  </si>
  <si>
    <t>Dallas Baptist University</t>
  </si>
  <si>
    <t>Table 10 compares by ethnic composition the public school students of the four counties of interest, individually, collectively and in comparison to the state. Based on the increases in Hispanic students, the need in the region for bilingual/ESL education is a continuing theme of this report. This challenge must be addressed differently in this region from ways it has been addressed in communities closer to the Mexican border because of the characteristics of the population. There is a need for teachers who are bilingual and can meet the needs of a diverse student population.</t>
  </si>
  <si>
    <t>Disadvantaged Students by Region</t>
  </si>
  <si>
    <t>Adequate Yearly Progress (AYP), an indicator of school effectiveness required through No Child Left Behind (NCLB), measures the progress of students towards a fixed point. AYP indicates the percentage of the student population that meets or exceeds the state academic standards.</t>
  </si>
  <si>
    <t>Brookhaven College</t>
  </si>
  <si>
    <t>Mountain View College</t>
  </si>
  <si>
    <t>North Central Texas College</t>
  </si>
  <si>
    <t>Tarrant County College District</t>
  </si>
  <si>
    <t>DeSoto ISD</t>
  </si>
  <si>
    <t>Plano ISD</t>
  </si>
  <si>
    <t>Wylie ISD</t>
  </si>
  <si>
    <t>Texas A&amp;M University-Commerce</t>
  </si>
  <si>
    <t>Texas Woman's University</t>
  </si>
  <si>
    <t>University of North Texas</t>
  </si>
  <si>
    <t>University of North Texas Dallas Campus</t>
  </si>
  <si>
    <t>Fort Worth Chamber</t>
  </si>
  <si>
    <t>I Have a Dream Foundation—Ft. Worth</t>
  </si>
  <si>
    <t>LULAC National Education Service Center</t>
  </si>
  <si>
    <t>North Texas Community College Consortium (NTCCC)</t>
  </si>
  <si>
    <t>From an international perspective, the United State ranks seventh with regard to the educational attainment of young adults, age 25 to 34. There have been modest gains among the states in the last decade, but even the high-performing states have not shown significant progress. About two-thirds (67%) of all degrees conferred during the 2002–03 academic year went to White, non-Hispanic students and about 22% to members of groups other than Whites (includes Black, non-Hispanics, Hispanics, Asians/Pacific Islanders, and American Indians/Alaska Natives) (NCPPHE, 2006).</t>
  </si>
  <si>
    <t>17.  Region 10 Report of TAKS Indicators, Grade 3</t>
  </si>
  <si>
    <t>18.  Region 11 Report of TAKS Indicators, Grade 3</t>
  </si>
  <si>
    <t>20.  Region 10 Report of TAKS Indicators, Grade 5</t>
  </si>
  <si>
    <t>21.  Region 11 Report of TAKS Indicators, Grade 5</t>
  </si>
  <si>
    <t>23.  Region 10 Report of TAKS Indicators, Grade 8</t>
  </si>
  <si>
    <t>24.  Region 11 Report of TAKS Indicators, Grade 8</t>
  </si>
  <si>
    <t>2.   Percentage of Economically Disadvantaged population for Selected North Texas Counties</t>
  </si>
  <si>
    <t>The Texas Education Summit held in Austin on February, 2007, provided an opportunity to review trends in early childhood education, enhancing education through technology, preparing students for college, and connecting education to workforce needs (Texas Public Education Reform Foundation, 2007). Highly visible among reform initiatives were the work of the Texas High School Project and of consortia of P-16 partners in designing new schools and academies to address college readiness and workforce needs.  The agenda of the sponsoring Texas Public Education Reform Foundation included high standards reinforced by student assessment and school accountability, professional development for teachers, collaboration for student success, research and data dissemination, and partnerships.</t>
  </si>
  <si>
    <t>Postsecondary institutions in the region are more active than ever in the delivery of bridge programs and college readiness activities thanks to funding from the Higher Education Coordinating Board and other sources.  The early college high schools started at Brookhaven and Mountain View Colleges in partnership with Carrollton Farmers Branch and Dallas ISDs are examples of collaborative activities that offer high risk students success in college. In response to concerns about teacher quality, Southern Methodist University and the University of Texas at Dallas are both developing colleges of education.</t>
  </si>
  <si>
    <t>School districts in the region are active in vertical alignment of the K-12 curriculum, and many are becoming involved with local post-secondary institutions to extend that alignment through the first two years of college.  Discussions about dual credit are an example of this activity.  In addition, school districts are adding “college readiness” to their district goals and designating college readiness coordinators.  Educating students displaced from Louisiana is an additional challenge for North Texas K-12 schools. In a telephone conversation with Council personnel, a TEA spokesperson said that Region 10 received 8,206 students and Region 11 received 4,546 additional students as a result of the 2005 hurricanes. In April 2006, Region 10 had 5,769 students remaining, and Region 11 had 2922. TEA did not keep track of these students past this date, and it is difficult to gauge their impact over time.</t>
  </si>
  <si>
    <t>The Dallas and Fort Worth Chambers of Commerce help to mobilize business communities in support of education. The Forth Worth Chambers of Commerce has an initiative called “Stay in School” whose goal is to encourage all students to successfully complete the requirements for high school graduation. Both Chamber are involved in the support of GO-Centers, a strategy supported by the Higher Education Coordinating Board to bridge high school and college. The state has assigned three P-16 specialists who are housed at Chambers of Commerce  to work with university partners to establish GO-Centers in the regional high schools.</t>
  </si>
  <si>
    <t>Educators understand that high school graduates have to be college and workforce ready and that the same skills are required for both. Because of technological advances in our society, jobs of the future will require that employees be technologically literate even for jobs in the middle and lower income range.  The annual report of the DFW Workforce Leadership Council (2006) shows the adoption by regional business leaders of industry clusters as a tool for mobilizing people and resources to address workforce and related education needs. Currently active clusters include aerospace, semiconductor, health care, and logistics, and an education cluster has been formed to focus on needs for the mathematics, science, and technology teachers needed to prepare students with  skills  in these fields.</t>
  </si>
  <si>
    <t>A feature of the Gap Analysis Reports has been their focus on high school graduation as an event that culminates the K-12 experience and represents an important step toward higher education and the workforce.  This emphasis can be seen in the report of K-12 findings with their focus on high school completion with data from earlier years used to explore patterns of achievement that may contribute to or deter students from reaching this landmark.  In the report of postsecondary findings, the data presented often originate from high school graduation/collage matriculation as we look at two year and six year retention, the need for developmental education, and trends in financial aid.  The teacher education report focuses on supply and demand for middle school and high school teachers in the core (TAKS tested) subjects, including mathematics and science, in which particular concerns have been raised.</t>
  </si>
  <si>
    <t>Gap Analysis Report 2007</t>
  </si>
  <si>
    <t>Members:</t>
  </si>
  <si>
    <t>De Soto</t>
  </si>
  <si>
    <t>Duncanville</t>
  </si>
  <si>
    <t>Garland</t>
  </si>
  <si>
    <t>Grand Prairie</t>
  </si>
  <si>
    <t>Highland Park</t>
  </si>
  <si>
    <t>Irving</t>
  </si>
  <si>
    <t>Lancaster</t>
  </si>
  <si>
    <t>Mesquite</t>
  </si>
  <si>
    <t>Richardson</t>
  </si>
  <si>
    <t>Sunnyvale</t>
  </si>
  <si>
    <t>Wilmer - Hutchins</t>
  </si>
  <si>
    <t>Source: 2004-2005 Academic Excellence Indicator System Report</t>
  </si>
  <si>
    <t>2003-04</t>
  </si>
  <si>
    <t>2004-05</t>
  </si>
  <si>
    <t xml:space="preserve"> ISD</t>
  </si>
  <si>
    <t>Asian/ Pacific Isl.</t>
  </si>
  <si>
    <t>Aubrey</t>
  </si>
  <si>
    <t>Krum</t>
  </si>
  <si>
    <t>Little Elm</t>
  </si>
  <si>
    <t>Pilot Point</t>
  </si>
  <si>
    <t>Ponder</t>
  </si>
  <si>
    <t xml:space="preserve">Asian / Pacific Isl. </t>
  </si>
  <si>
    <t>Argyle</t>
  </si>
  <si>
    <t>Lewisville</t>
  </si>
  <si>
    <t>Sanger</t>
  </si>
  <si>
    <t>Arlington</t>
  </si>
  <si>
    <t>Birdville</t>
  </si>
  <si>
    <t>Castleberry</t>
  </si>
  <si>
    <t>Crowley</t>
  </si>
  <si>
    <t>Eagle Mt- Saginaw</t>
  </si>
  <si>
    <t>Everman</t>
  </si>
  <si>
    <t>Fort Worth</t>
  </si>
  <si>
    <t>Grapevine – Colleyville</t>
  </si>
  <si>
    <t>Hurst- Euless- Bedford</t>
  </si>
  <si>
    <t>Carroll</t>
  </si>
  <si>
    <t>Eagle Mt-Saginaw</t>
  </si>
  <si>
    <t>Hurst- Euless - Bedford</t>
  </si>
  <si>
    <t>Keller</t>
  </si>
  <si>
    <t>Kennedale</t>
  </si>
  <si>
    <t>Lake Worth</t>
  </si>
  <si>
    <t>Mansfield</t>
  </si>
  <si>
    <t>Masonic Home</t>
  </si>
  <si>
    <t>White Settlement</t>
  </si>
  <si>
    <t>County</t>
  </si>
  <si>
    <t xml:space="preserve">White </t>
  </si>
  <si>
    <t xml:space="preserve">Tarrant </t>
  </si>
  <si>
    <t>State</t>
  </si>
  <si>
    <t>Academically Acceptable</t>
  </si>
  <si>
    <t>Meets AYP</t>
  </si>
  <si>
    <t>Recognized</t>
  </si>
  <si>
    <t>Exemplary</t>
  </si>
  <si>
    <t>Missed AYP</t>
  </si>
  <si>
    <t xml:space="preserve"> Argyle</t>
  </si>
  <si>
    <t xml:space="preserve"> Lewisville</t>
  </si>
  <si>
    <t>Source: 2005-2006 Academic Excellence Indicator System Report</t>
  </si>
  <si>
    <t>2005-06</t>
  </si>
  <si>
    <t>Source: 2004 AYP Results, TEA Office of Accountability and Data Quality</t>
  </si>
  <si>
    <t>Gaps in Grade 11 TAKS Scores</t>
  </si>
  <si>
    <r>
      <t xml:space="preserve">In a recent report of the Educational Testing Service (Kirdch, Braum, Yamamoto, &amp; Sum, 2007), </t>
    </r>
    <r>
      <rPr>
        <i/>
        <sz val="12"/>
        <rFont val="Times New Roman"/>
        <family val="1"/>
      </rPr>
      <t>America’s Perfect Storm,</t>
    </r>
    <r>
      <rPr>
        <sz val="12"/>
        <rFont val="Times New Roman"/>
        <family val="1"/>
      </rPr>
      <t xml:space="preserve"> the authors write about three forces that will have a dramatic impact on our nation in the next 25 years.  The three factors, “divergent skill distributions among U.S. population groups, a changing economy, and demographic trends” in a growing and more diverse population can be seen clearly in the North Texas region today.  The looming crises suggested by the title, this report argues, are not overblown.   </t>
    </r>
  </si>
  <si>
    <t>According to Texas state demographer, Steven Murdock (2005), by the year 2010, the population in Texas will be 49.8% White, 11.5% African American and 35.3% Hispanic.  By the year 2040, those percentages will have changed to 41.2% White, 10.7% African American and 44.7% Hispanic. In public schools, student demographics already reflect the changing distribution of the state population.</t>
  </si>
  <si>
    <t>Table 13</t>
  </si>
  <si>
    <t>State Status percentage</t>
  </si>
  <si>
    <t>ATP Status percentage</t>
  </si>
  <si>
    <t xml:space="preserve">Region 10 has more economically disadvantaged students than Region 11, and the percentage in Region 10 continues to increase by about one percentage point per year. The trend is the same in Region 11, except that the growth of economically disadvantaged students appears to have slowed slightly in Region 11 this year.
</t>
  </si>
  <si>
    <t>48.  First- Time in College Students in Developmental Education Receiving Remediation by Ethnicity for CCD’s</t>
  </si>
  <si>
    <t>52.  Percentage of Certified Educators by Subject Area of Interest in Member Districts - Middle School (Grades 6-8)</t>
  </si>
  <si>
    <t>53.  Percentage of Certified Educators by Subject Area of Interest in Member Districts  - High School (Grades 9-12)</t>
  </si>
  <si>
    <t>54.  Educator Certificates Issued through Teacher Preparation Entities in Regions 10 and 11 by Year</t>
  </si>
  <si>
    <t>14.  Region 10 Report of TAKS Indicators, Grade 11</t>
  </si>
  <si>
    <t>15.  Region 11 Report of TAKS Indicators, Grade 11</t>
  </si>
  <si>
    <t>16.  Composite Percentages for TAKS Indicators in Regions 10 &amp; 11, Grade 11</t>
  </si>
  <si>
    <t>19.  Composite Percentages for TAKS Indicators in Regions 10 &amp; 11, Grade 3</t>
  </si>
  <si>
    <t>22.  Composite Percentages for TAKS Indicators in Regions 10 &amp; 11, Grade 5</t>
  </si>
  <si>
    <t>25.  Composite Percentages for TAKS Indicators in Regions 10 &amp; 11, Grade 8</t>
  </si>
  <si>
    <t>26.  Percentage of Graduates Completing Recommended High School Curriculum by Region</t>
  </si>
  <si>
    <t>27.  Percentage of Graduates Completing  Advanced Placement Courses by Region</t>
  </si>
  <si>
    <t>29.  Region 10 Report for Non-TAKS Indicators – Advanced High School Courses</t>
  </si>
  <si>
    <t>30.  Region 11 Report for Non-TAKS Indicators – Advanced High School Courses</t>
  </si>
  <si>
    <t>31.  Composite Percentages for Non-TAKS Indicators in Regions 10 &amp; 11 – Advanced High School Courses</t>
  </si>
  <si>
    <t>32.  Region 10 Report for Non-TAKS Indicators – SAT/ACT Results</t>
  </si>
  <si>
    <t>33.  Region 11 Report for Non-TAKS Indicators – SAT/ACT Results</t>
  </si>
  <si>
    <t>34.  Composite Percentages for Non-TAKS Indicators in Regions 10 &amp; 11 – SAT/ACT Results</t>
  </si>
  <si>
    <r>
      <t xml:space="preserve">The North Texas Regional P-16 Council has worked over the past year to address some of the concerns raised in the from of recommendations in the </t>
    </r>
    <r>
      <rPr>
        <i/>
        <sz val="12"/>
        <rFont val="Times New Roman"/>
        <family val="1"/>
      </rPr>
      <t>2006 Gap Analysis Report</t>
    </r>
    <r>
      <rPr>
        <sz val="12"/>
        <rFont val="Times New Roman"/>
        <family val="1"/>
      </rPr>
      <t xml:space="preserve"> (See Appendix A). In February 2007, the Council held a best practices conference focused on collaboration to improve the teaching and learning of mathematics that is summarized on our Web site http://www.coe.unt.edu/NTP16/P16-Pipeline2007/index.htm and in Appendices B and C.  The Council’s Curriculum Alignment Work Group has focused on alignment activities led by Collin County Community College with K-12 and university partners.  The High School and Beyond Work Group has continued its study of dual credit. The Gap Analysis Work Group has collected and studied data related to academic success and the days students are out of school due to absences and school suspension.  Some of this work is reflected in this report.  The Educator Preparation Work Group has focused its attention on teacher induction as a way to address the exodus from the profession of bright and capable new teachers.  </t>
    </r>
  </si>
  <si>
    <t>Focus on the High School</t>
  </si>
  <si>
    <r>
      <t xml:space="preserve">The choice of the high school as a focus in the Gap Analysis Reports is supported by continued national and state attention to the meaning of this event along the school to work continuum.  In 2007, the Southern Regional Education Board published </t>
    </r>
    <r>
      <rPr>
        <i/>
        <sz val="12"/>
        <rFont val="Times New Roman"/>
        <family val="1"/>
      </rPr>
      <t>High School to College and Careers</t>
    </r>
    <r>
      <rPr>
        <sz val="12"/>
        <rFont val="Times New Roman"/>
        <family val="1"/>
      </rPr>
      <t xml:space="preserve"> with state profiles focused on the integrated policies needed for high schools and colleges to define, assess, and develop college readiness.  </t>
    </r>
    <r>
      <rPr>
        <i/>
        <sz val="12"/>
        <rFont val="Times New Roman"/>
        <family val="1"/>
      </rPr>
      <t xml:space="preserve">Minding the Gap </t>
    </r>
    <r>
      <rPr>
        <sz val="12"/>
        <rFont val="Times New Roman"/>
        <family val="1"/>
      </rPr>
      <t>(Hoffman, Vargas, Venezia &amp; Miller, 2007) presents strategies for 9-14 integration of standards, assessments, and curriculum along with the state polices, accountability data systems, and finances that are needed to support them.  An array of initiatives, many of them represented among the initiatives of the Texas High School Project, contribute to understanding of work that will be accelerated by major high school legislation that may be enacted by Congress in the fall.</t>
    </r>
  </si>
  <si>
    <t>In this section, Academic Excellence Indicator System (AEIS) data are used to explore the achievement of groups of K-12 students in Regions 10 and 11 over a four-year period.  This year’s report adds 2006 AEIS data to what was reported in 2006. The demography and performance ratings of schools in the two regions are presented first.  Then TAKS and non-TAKS indicator data are presented with major emphasis on 11th graders, the closest class to the transitions associated with the senior year of high school.</t>
  </si>
  <si>
    <t xml:space="preserve">Population and Public School Enrollment by Ethnicity </t>
  </si>
  <si>
    <t>To gain a frame of reference for this report, it is important to understand the economic and ethnic distributions of Collin, Dallas, Denton and Tarrant Counties. The information in Tables 1 and 2 comes from the 2000 census.  The terms used to describe ethnic groups  in this report are taken from the AEIS system, which differ in some cases from the federal terms.</t>
  </si>
  <si>
    <t>State and Federal Ratings of Schools</t>
  </si>
  <si>
    <t>Percentage of Economically Disadvantaged Students by Region</t>
  </si>
  <si>
    <t xml:space="preserve">Table 12 and 13 show the percentage of schools that did not meet AYP by county and the number of high schools that did not meet AYP status by subject in five districts.  </t>
  </si>
  <si>
    <t>The Texas Education Agency Office of P-16 Coordination defines P-16 Education as “an integrated system of education stretching from preschool…through a four year college degree…It is designed to improve student achievement by getting children off to a good start, raising academic standards, conducting appropriate assessments, improving teacher quality and generally smoothing student transitions from one level of learning to the next.” (Texas Education Agency, n.d.) This definition has driven activities of the State P-16 Council which has increased its membership and become active in the promotion of regional and local P-16 councils as well as research supported action to increase college and workforce readiness.</t>
  </si>
  <si>
    <t>Regional Initiatives</t>
  </si>
  <si>
    <t>Third Grade TAKS Results</t>
  </si>
  <si>
    <t>Fifth Grade TAKS Results</t>
  </si>
  <si>
    <t>Eighth Grade TAKS Results</t>
  </si>
  <si>
    <t>Possible Factors Contributing to the Achievement Gap</t>
  </si>
  <si>
    <t xml:space="preserve">Attendance Data </t>
  </si>
  <si>
    <t>Completion and Dropout Rates</t>
  </si>
  <si>
    <t>Mobility Data</t>
  </si>
  <si>
    <t>Suspension Data</t>
  </si>
  <si>
    <t>Disciplinary Data</t>
  </si>
  <si>
    <t xml:space="preserve">44.  Community College District (CCD) Enrollment by Ethnicity </t>
  </si>
  <si>
    <t xml:space="preserve">45. University Enrollment by Ethnicity </t>
  </si>
  <si>
    <t>46. Average Undergraduate Tuition and Fees for 30 Semester Hours</t>
  </si>
  <si>
    <t>47.  Percentage of Students Enrolled in Dual Credit Courses in Collin and Dallas CCDs by Ethnicity</t>
  </si>
  <si>
    <t>49.  Percentage of Academic Graduates Employed in Texas and Enrolled in a Senior Institution within One Year of Community College Graduation</t>
  </si>
  <si>
    <t>51.  University Student 6-Year Graduation Rates for Public University P-16 Council Members (graduation from this institution or another)</t>
  </si>
  <si>
    <t>55.  Initial Educator Certification for Areas of Interest by Teacher Education Entity</t>
  </si>
  <si>
    <t>56.  Teacher Turnover Rates in Regions 10 and 11</t>
  </si>
  <si>
    <t>58.  Teaching Certificates Issued to White and  Minority Teachers</t>
  </si>
  <si>
    <t>3.  Percentage of Students Enrolled by Ethnicity in Region 10</t>
  </si>
  <si>
    <t>4.  Percentage of Students Enrolled by Ethnicity in Region 11</t>
  </si>
  <si>
    <t>5.  Percentage of Economically Disadvantaged Students by Region</t>
  </si>
  <si>
    <t xml:space="preserve">       </t>
  </si>
  <si>
    <t>Mathematics</t>
  </si>
  <si>
    <t xml:space="preserve"> Percentage of Population Distribution by Ethnicity for Selected North Texas Counties</t>
  </si>
  <si>
    <t>Percentage of Students Enrolled by Ethnicity in Region 10</t>
  </si>
  <si>
    <t>Collin</t>
  </si>
  <si>
    <t>Dallas</t>
  </si>
  <si>
    <t>Denton</t>
  </si>
  <si>
    <t>Tarrant</t>
  </si>
  <si>
    <t>Other Minorities</t>
  </si>
  <si>
    <t>Hispanic</t>
  </si>
  <si>
    <t xml:space="preserve"> African American</t>
  </si>
  <si>
    <t>Other  Minorities</t>
  </si>
  <si>
    <t>African American</t>
  </si>
  <si>
    <t>White</t>
  </si>
  <si>
    <t>2004-2005</t>
  </si>
  <si>
    <t>Region 10</t>
  </si>
  <si>
    <t>2003-2004</t>
  </si>
  <si>
    <t>Region 11</t>
  </si>
  <si>
    <t>2002-2003</t>
  </si>
  <si>
    <t>ISD</t>
  </si>
  <si>
    <t>Native American</t>
  </si>
  <si>
    <t>Asian / Pacific Isl.</t>
  </si>
  <si>
    <t>Total</t>
  </si>
  <si>
    <t xml:space="preserve">Allen </t>
  </si>
  <si>
    <t>Anna</t>
  </si>
  <si>
    <t>Blue Ridge</t>
  </si>
  <si>
    <t>Celina</t>
  </si>
  <si>
    <t>Community</t>
  </si>
  <si>
    <t>Farmersville</t>
  </si>
  <si>
    <t>Frisco</t>
  </si>
  <si>
    <t>Lovejoy</t>
  </si>
  <si>
    <t>McKinney</t>
  </si>
  <si>
    <t>Melissa</t>
  </si>
  <si>
    <t>Plano</t>
  </si>
  <si>
    <t>Princeton</t>
  </si>
  <si>
    <t>Prosper</t>
  </si>
  <si>
    <t>Wylie</t>
  </si>
  <si>
    <t>Source: 2003-2004 Academic Excellence Indicator System Report</t>
  </si>
  <si>
    <t xml:space="preserve"> Native American</t>
  </si>
  <si>
    <t>Carrollton - Farmers Branch</t>
  </si>
  <si>
    <t>Cedar Hill</t>
  </si>
  <si>
    <t>Coppell</t>
  </si>
  <si>
    <t>Performance on Non-TAKS Indicators</t>
  </si>
  <si>
    <t>Summary of K-12 Findings</t>
  </si>
  <si>
    <t>% Econ. Disadvantaged.</t>
  </si>
  <si>
    <t>List of Tables</t>
  </si>
  <si>
    <t>With Special Thanks To:</t>
  </si>
  <si>
    <t>Asian/Pacific Islander</t>
  </si>
  <si>
    <t>The public school population of the four counties of interest tends to reflect the patterns of Tarrant County, with an almost equal proportion of Hispanic and White students reflected at this point in a trend toward White population decreases and Hispanic population increases.  The African American and “other minorities” populations continue at the same levels and make up just over 25% of the total student population.</t>
  </si>
  <si>
    <t xml:space="preserve">In the state, public school students are nearly 50% Hispanic, with that number rising each year.  The percentage of White students is over 30%, but that percentage is declining. The population of African Americans and “other minorities” remains at a level below 20%.  </t>
  </si>
  <si>
    <t>Overview</t>
  </si>
  <si>
    <t>2007 Gap Analysis Report</t>
  </si>
  <si>
    <t>2005-2006</t>
  </si>
  <si>
    <t>Source: 2002-2003, 2003-2004, 2004-2005 and 2005-2006 Academic Excellence Indicator System Report</t>
  </si>
  <si>
    <t>Part 1</t>
  </si>
  <si>
    <t>% Economically. Disadvantaged.</t>
  </si>
  <si>
    <t>10.  K-12 Student Demographics by County</t>
  </si>
  <si>
    <t>13.  Number of High Schools that Did Not Meet AYP by District</t>
  </si>
  <si>
    <t>Dallas County has the highest percentage of individuals identified as economically disadvantaged among the counties studied, with 13.4% of residents categorized in this way. Tarrant County is second, with 10.6% of its population identified as economically disadvantaged.  In Collin County, 4.9% of the population is identified as economically disadvantaged.  When looking at public school enrollment, the picture is quite different.</t>
  </si>
  <si>
    <t>When looking at the school data, it is important to keep in mind the general population distribution of the county in which the school is located.  For example, almost 20% of the population in Dallas County is African American and nearly 30% is Hispanic. The general population is consistently less ethnically diverse than the population of public school children. In Dallas ISD, for example, the Hispanic student population is 62.7%, and the African American population is 30.8% (Table 7).</t>
  </si>
  <si>
    <t>Enrollment in Dual Credit Courses and Bridge Programs</t>
  </si>
  <si>
    <t>Postsecondary Summary</t>
  </si>
  <si>
    <t>Areas of Shortages of Qualified Teachers</t>
  </si>
  <si>
    <t>Teacher Preparation in Subject Areas of Interest</t>
  </si>
  <si>
    <t>Balancing Teacher Supply and Demand</t>
  </si>
  <si>
    <r>
      <t>Some of this agenda was reflected in the work of the Texas Legislature during its 80</t>
    </r>
    <r>
      <rPr>
        <vertAlign val="superscript"/>
        <sz val="12"/>
        <rFont val="Times New Roman"/>
        <family val="1"/>
      </rPr>
      <t>th</t>
    </r>
    <r>
      <rPr>
        <sz val="12"/>
        <rFont val="Times New Roman"/>
        <family val="1"/>
      </rPr>
      <t xml:space="preserve"> Legislative Session. Major accomplishments of the session in K-12 education that have implications for P-16 work included the High School Completion and Success Initiative, which focuses on alignment of secondary with post-secondary curriculum and instruction, and replacement of the TAKS in grades 9-12 with end-of-course examination. In higher education, the Legislature formed the House Select Committee on Higher and Public Education Finance to coordinate funding strategies related to college and workforce readiness and the Texas Tomorrow Fund II to help families pay for higher education. These measures address national, as well as state, concerns.  </t>
    </r>
  </si>
  <si>
    <t>•  align curriculum and assessments.</t>
  </si>
  <si>
    <t>•  develop a marketing campaign focused on changing the culture of schools.</t>
  </si>
  <si>
    <t>•  make requirements for dual credit consistent.</t>
  </si>
  <si>
    <t>•  simplify financial aid forms.</t>
  </si>
  <si>
    <t>Percentage of Economically Disadvantaged population for Selected North Texas Counties</t>
  </si>
  <si>
    <t>Tables 3 and 4 show the percentages of students by ethnicity enrolled in Regions 10 and 11.  In Region 10, which encompasses Dallas ISD, the largest urban district in the region, 62.8% of students are students of color, while only 37.2% of students are White.</t>
  </si>
  <si>
    <t xml:space="preserve">Education Service Center Region 10  </t>
  </si>
  <si>
    <t xml:space="preserve">Education Service Center Region XI  </t>
  </si>
  <si>
    <t xml:space="preserve">Dr. Francine Holland, Education Service Center Region XI </t>
  </si>
  <si>
    <t>Percentage of Students Enrolled by Ethnicity in Region 11</t>
  </si>
  <si>
    <t>K-12 Student Demographics by Percentage for Collin County ISDs</t>
  </si>
  <si>
    <t>Grapevine -Colleyville</t>
  </si>
  <si>
    <t>Met AYP</t>
  </si>
  <si>
    <t>This fifth annual Gap Analysis Report of the North Texas Regional P-16 Council focuses on the achievement of students in our region in K-12 public schools and in higher education.  Although the data reported here often continue patterns that were noted in earlier reports, several significant events have shaped our thinking about them.  This overview looks at national, state and local factors that have had an impact on P-16 Council members and others who are engaged in the education enterprise.</t>
  </si>
  <si>
    <t>National Perspective</t>
  </si>
  <si>
    <r>
      <t xml:space="preserve">Similar themes are addressed as they apply to science, technology, engineering, and mathematics (STEM) education in </t>
    </r>
    <r>
      <rPr>
        <i/>
        <sz val="12"/>
        <rFont val="Times New Roman"/>
        <family val="1"/>
      </rPr>
      <t>Rising Above the Gathering Storm</t>
    </r>
    <r>
      <rPr>
        <sz val="12"/>
        <rFont val="Times New Roman"/>
        <family val="1"/>
      </rPr>
      <t xml:space="preserve"> by the National Academy of Sciences, National Academy of Engineering, and Institute of Medicine (2007).  This report discusses the economic forecast for the United States and the necessity to “shore up the building blocks” if the nation is to maintain the intellectual capital to compete in the global economy.  The building blocks for economic competitiveness include K-12 mathematics and science education and higher education, as well as public policies that support U.S. leadership in research and innovation.</t>
    </r>
  </si>
  <si>
    <r>
      <t xml:space="preserve">In </t>
    </r>
    <r>
      <rPr>
        <i/>
        <sz val="12"/>
        <rFont val="Times New Roman"/>
        <family val="1"/>
      </rPr>
      <t>Closing the College Participation Gap: A National Summary</t>
    </r>
    <r>
      <rPr>
        <sz val="12"/>
        <rFont val="Times New Roman"/>
        <family val="1"/>
      </rPr>
      <t xml:space="preserve"> published by the Education Commission of the State’s Center for Community College Policy (Ruppert, 2003) the question is raised whether this nation can meet the challenge of providing the opportunity for postsecondary education to its citizens.  The report acknowledges that the demand for a college education is expected to increase while demographic and economic factors remain at least constant.  The fact is: “The United States is falling behind other industrialized countries in college participation and other critical measures of postsecondary access and attainment” (Ruppert, 2003, p.2).</t>
    </r>
  </si>
  <si>
    <t>Source: 2003-2004, 2004-2005 and 2005-2006 Academic Excellence Indicator System Report</t>
  </si>
  <si>
    <t>Total for 4 Counties</t>
  </si>
  <si>
    <t>Graduation Rate</t>
  </si>
  <si>
    <t>Education is Freedom</t>
  </si>
  <si>
    <t>Lancaster ISD</t>
  </si>
  <si>
    <t>Literacy Instruction for Texas (LIFT)</t>
  </si>
  <si>
    <t>McKinney ISD</t>
  </si>
  <si>
    <t>Richardson ISD</t>
  </si>
  <si>
    <t>Southern Methodist University</t>
  </si>
  <si>
    <t>University of Texas at Arlington</t>
  </si>
  <si>
    <t>University of Texas at Dallas</t>
  </si>
  <si>
    <t>Gap Analysis  Task Group Members:</t>
  </si>
  <si>
    <t>Dr. Donna Crenshaw, DeSoto ISD</t>
  </si>
  <si>
    <t>Denise Davis, Early College High School Initiative</t>
  </si>
  <si>
    <t>Dr. Kizuwanda Grant, Mountain View College</t>
  </si>
  <si>
    <t>Dr. Barbara Lerner, Texas Woman's University</t>
  </si>
  <si>
    <t>Dallas County Community College District</t>
  </si>
  <si>
    <t>Dr. Allen Clark, Director of Institutional Research, University of North Texas</t>
  </si>
  <si>
    <t>Shaheen Begum, Graduate Assistant, Institutional Research and Accreditation, University of North Texas</t>
  </si>
  <si>
    <t>Dr. Jim Roberts, University of North Texas</t>
  </si>
  <si>
    <t>Dr. Liliana Valadez, Dallas ISD</t>
  </si>
  <si>
    <t>Tables 6, 7, 8 and 9 present student demographics for school districts in Collin, Dallas, Denton and Tarrant counties. In these tables, the data for Asian/Pacific Islanders and Native Americans are combined because the percentages are so small in some of the districts that they could not be represented graphically.</t>
  </si>
  <si>
    <t>Table 6 is the first of many in his report that contains a drop-down menu. Click on the drop-down menu and select the geographic unit you wish to view.</t>
  </si>
  <si>
    <t>North Texas Regional P-16 Council</t>
  </si>
  <si>
    <t>Part 2</t>
  </si>
  <si>
    <t>Gap Analysis for K-12 Education</t>
  </si>
  <si>
    <t>Part 3</t>
  </si>
  <si>
    <t>Gap Analysis in Postsecondary Education</t>
  </si>
  <si>
    <t>Student Participation in Postsecondary Education</t>
  </si>
  <si>
    <t>Gaps in the Teacher Supply</t>
  </si>
  <si>
    <t>References</t>
  </si>
  <si>
    <t>Student Success in Postsecondary Education</t>
  </si>
  <si>
    <t>Summary of Gaps in Teacher Education</t>
  </si>
  <si>
    <t>State Perspective</t>
  </si>
  <si>
    <t>Source: 2006 AYP Results, TEA Office of Accountability and Data Quality</t>
  </si>
  <si>
    <r>
      <t xml:space="preserve">In the </t>
    </r>
    <r>
      <rPr>
        <i/>
        <sz val="12"/>
        <rFont val="Times New Roman"/>
        <family val="1"/>
      </rPr>
      <t>Principal’s Planning Guide: TEKS Based Instruction at TAKS Standards</t>
    </r>
    <r>
      <rPr>
        <sz val="12"/>
        <rFont val="Times New Roman"/>
        <family val="1"/>
      </rPr>
      <t xml:space="preserve"> (School Improvement Resource Center, 2006), there is a discussion of NCLB proficiency requirements as they apply in Texas (TEA, 2006).  Under this provision, all schools must reach the goal of 100% academic proficiency by 2014. In English Language Arts and Mathematics, AYP requires that a minimum percentage of all students in each subgroup (African American, Hispanic, Special Education, Economically Disadvantaged and Limited English Proficient) pass the TAKS. The minimum percentage of students who must pass in 2005 and 2006 follows for each subject:  Reading /ELA, 53%; Mathematics, 42%.  In 2007, the ELA percentage will increase to 60%, and the Mathematics percentage to 50%.  To make AYP, campuses must meet either the performance passing rates or show performance improvement for all students. </t>
    </r>
  </si>
  <si>
    <t>Number of High Schools that Did Not Meet AYP by District</t>
  </si>
  <si>
    <t>Table 5 shows the percentage of economically disadvantaged students in Regions 10 and 11 for four successive years. The definition of “economically disadvantaged” in this and other charts is the percentage of students in public schools who are eligible for free or reduced priced lunch or other forms of economic assistance. Comparing the data in Table 5 to that in Table 2 shows the extent to which public school students are from economically disadvantaged families compared to the general population of the region.</t>
  </si>
  <si>
    <t xml:space="preserve">According to a national report card, the U.S. has made little progress in enrolling young adults in colleges and universities after high school.  In fact, 14 states have shown a decline. The record is even more lacking in terms of racial/ethnic groups (National Center for Public Policy and Higher Education (NCPPHE), 2006).  </t>
  </si>
  <si>
    <t>Larry Temple, Executive Director of the Texas Workforce Commission (2007), stated that in the near future, 20% of jobs will require a four year degree, 60% of jobs will require some form of postsecondary education, and only 20% (the lowest paying jobs) will require no training. He emphasized the need to address the high dropout rate from high schools. Given these statistics, it is clear that our students will need to be prepared for the type of jobs that will be available in the future.</t>
  </si>
  <si>
    <t>These challenges are of particular significance in closing achievement gaps because college participation rates by age, race and ethnicity show a growing gap with regard to African Americans and Latinos.  With the Hispanic population, 48% of those 25 or older have not graduated from high school compared to 20% of the entire population and 15% of Whites. Also, college attainment levels are lower than those of other groups. These numbers are complicated by the fact that Hispanics constitute the most rapidly growing racial/ethnic group in the nation (Ruppert, 2003). It is projected that racial/ethnic and low-income groups will constitute a growing proportion of the national workforce in the next decade (NCPPHE, 2006).</t>
  </si>
  <si>
    <t>Source: 2004, 2005 and 2006 Final AYP Results, TEA Office of Accountability and Data Quality</t>
  </si>
  <si>
    <t>Teacher Preparation by Ethnicity</t>
  </si>
  <si>
    <t>Recommendations</t>
  </si>
  <si>
    <t>Appendix  A</t>
  </si>
  <si>
    <t>Appendix  B</t>
  </si>
  <si>
    <t>Appendix C</t>
  </si>
  <si>
    <t>43.  High School Graduates that Enroll in Texas Higher Education</t>
  </si>
  <si>
    <t>At a Closing the Gaps Regional Meeting held on April 13, 2007, by the Higher Education Coordinating Board, the following actions were recommended for the North Texas region.</t>
  </si>
  <si>
    <t>•  increase teacher and parent expectations for student success.</t>
  </si>
  <si>
    <t>•  create a “best practices” clearinghouse.</t>
  </si>
  <si>
    <t>This meeting was followed by a Regional P-16 Council Summit held in Austin in June 20-21.  The Metroplex was represented at the conference by 56 public education, higher education and business partners who identified major issues facing the region.  Concerns included educator quality, college preparation disparity among ISDs, persistence in higher education, lack of academic preparation among high school students, and promoting a college going culture.  The summit emphasized the role that P-16 Councils play in increasing communication and sharing information among educators.  A Metroplex P-16 Website is being developed by the Dallas Chamber of Commerce.</t>
  </si>
  <si>
    <t>THECB  P-16 Field Specialists</t>
  </si>
  <si>
    <t>Greater Dallas Chamber</t>
  </si>
  <si>
    <t>Fidel Castillo, Tarrant County College District</t>
  </si>
  <si>
    <t>Dr. Pam Haws, University of Texas at Arlington</t>
  </si>
  <si>
    <t>Dr. Marcus Martin, Education is Freedom</t>
  </si>
  <si>
    <r>
      <t>Dr. V. Barbara Bush, University of North Texas</t>
    </r>
    <r>
      <rPr>
        <sz val="12"/>
        <rFont val="Arial"/>
        <family val="2"/>
      </rPr>
      <t>—</t>
    </r>
    <r>
      <rPr>
        <sz val="12"/>
        <rFont val="Times New Roman"/>
        <family val="1"/>
      </rPr>
      <t>co-Chair*</t>
    </r>
  </si>
  <si>
    <r>
      <t>Dr. Mary Harris, University of North Texas</t>
    </r>
    <r>
      <rPr>
        <sz val="12"/>
        <rFont val="Arial"/>
        <family val="2"/>
      </rPr>
      <t>—</t>
    </r>
    <r>
      <rPr>
        <sz val="12"/>
        <rFont val="Times New Roman"/>
        <family val="1"/>
      </rPr>
      <t>-co-Chair*</t>
    </r>
  </si>
  <si>
    <t>Dr. Denise Johnson, University of North Texas—co-Chair*</t>
  </si>
  <si>
    <t>*Writers</t>
  </si>
  <si>
    <t>Dr. Jeanne Gerlach,  University of Texas at Arlington</t>
  </si>
  <si>
    <t>50.  Community College Student Persistence After two Years</t>
  </si>
  <si>
    <t>The National Assessment of Educational Progress (NAEP as cited by Alliance for Excellent Education, 2007) reports that “With 65 % of the nation’s high school seniors reading below grade level, and 77 % performing below grade level in math, it is obvious that the United States is failing to teach its older students the basic skills they need to succeed in the competitive global economy of the twenty-first century” This report details by state, the progress being made in increasing the educational levels of students in public schools.  Although achievement gaps are narrowing, NAEP reports persistent racial disparities in academic achievement. While advocating the awareness of achievement gaps raised by data that are disaggregated by racial/ethnic group, the Harvard Civil Rights Project (Kauffman and Losen, 2004) decries the tendency of high stakes testing to shift the accountability from the schools to the students.</t>
  </si>
  <si>
    <t>Factors of accountability and equal opportunity have huge implications as we face at the national level the reauthorization of both No Child Left Behind and the Higher Education Act as early as fall 2007.  Criticisms of No Child Left Behind raised by the Alliance for Excellent Education (2007) include its failure to address the school drop-out problem, its dependence on state-defined standards and assessments that are not comparable across states, and the limited tools afforded to low-performing schools, and especially middle and high schools, for improving student achievement.  The Civil Rights Project raises, also, concern about lack of accountability for school drop-outs, who are disproportionately African American and Hispanic, as well as concerns about teacher quality and the narrowing of the curriculum related to high stakes assessment (Kauffman &amp; Losen, 2004).  Reauthorization of the Higher Education Act has implications for college access through Pell Grants and for teacher quality through incentive programs for students and quality enhancement provisions for teacher education programs.</t>
  </si>
  <si>
    <t>The Texas Higher Education Coordinating Board (2006) has as its goal to “close the gaps in (higher education) participation rates by adding 630,000 more students.” In particular, this means increasing the college going rates for African Americans in Texas from 4.6% in 2000 to 5.7% in 2015; that of Hispanics from 3.7% in 2000 to 5.7% by 2015 and the White population from 5.1% in 2000 to 5.7% by 2015.  Workforce related goals include increasing the number of students completing allied health and nursing bachelors and associates degrees to 26,100 and increasing the number of initially certified teachers to 44,700 and the number of math and science teachers to 6,500 (THECB, 2006).</t>
  </si>
  <si>
    <t>The Texas Accountability System ranks each public school and district as Exemplary, Recognized, Academically Acceptable, or Academically Unacceptable based on a complex formula that attends to TAKS scores, performance on state approved alternative assessments, high school completion rates, and the drop out rates for grades 7 and 8.  As with other indicators, the definitions used in the accountability system have changed over the years to represent annually higher standards for schools and students.</t>
  </si>
  <si>
    <t xml:space="preserve"> </t>
  </si>
  <si>
    <t>The Supreme Court recently ruled that “public school systems cannot seek to achieve or maintain integration through measures that take explicit account of a student’s race” (Greenhouse, 2007).  This ruling adds support to the resegregation of schools, particularly in rapidly growing and racially and socio economically diverse areas. It limits the ability of school districts to level the playing field for low achieving students by redistributing resources where the race of students is a factor.</t>
  </si>
  <si>
    <t xml:space="preserve">Percentage of Districts by State Rating by County </t>
  </si>
  <si>
    <t>Using the state rating system, most districts in the four counties studied were again rated “academically acceptable” and none were “academically unacceptable.” However there were schools within those districts that were rated academically unacceptable. The results for each district by county are shown in Table 11.</t>
  </si>
  <si>
    <t>Irving ISD</t>
  </si>
  <si>
    <t>57. State Demographer Projection  of  Texas K-12 Student Population, 2000-2040</t>
  </si>
  <si>
    <t>Source: 2006 Final AYP Results, TEA Office of Accountability and Data Quality</t>
  </si>
  <si>
    <t>Source: 2005 Final AYP Results, TEA Office of Accountability and Data Quality</t>
  </si>
  <si>
    <t>Source: 2004 Final AYP Results, TEA Office of Accountability and Data Quality</t>
  </si>
  <si>
    <t>Source:  2004, 2005 and 2006 Final AYP Results, TEA Office of Accountability and Data Quality</t>
  </si>
  <si>
    <t>K-12 Student Demographics by County</t>
  </si>
  <si>
    <t>Tracing the Gaps Across the Grades</t>
  </si>
  <si>
    <t>Linda Neaville, Assistant to the Meadows Chair for Excellence in Education, University of North Texas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</si>
</sst>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0.0"/>
    <numFmt numFmtId="170" formatCode="[$-409]h:mm:ss\ AM/PM"/>
    <numFmt numFmtId="171" formatCode="[$-409]dddd\,\ mmmm\ dd\,\ yyyy"/>
    <numFmt numFmtId="172" formatCode="0.000"/>
  </numFmts>
  <fonts count="46">
    <font>
      <sz val="10"/>
      <name val="Arial"/>
      <family val="0"/>
    </font>
    <font>
      <b/>
      <sz val="18"/>
      <name val="Arial"/>
      <family val="0"/>
    </font>
    <font>
      <b/>
      <sz val="10"/>
      <name val="Arial"/>
      <family val="2"/>
    </font>
    <font>
      <sz val="8"/>
      <name val="Arial"/>
      <family val="0"/>
    </font>
    <font>
      <sz val="12"/>
      <name val="Times New Roman"/>
      <family val="1"/>
    </font>
    <font>
      <b/>
      <i/>
      <sz val="10"/>
      <color indexed="57"/>
      <name val="Times New Roman"/>
      <family val="1"/>
    </font>
    <font>
      <sz val="10"/>
      <color indexed="53"/>
      <name val="Times New Roman"/>
      <family val="1"/>
    </font>
    <font>
      <sz val="8"/>
      <name val="Tahoma"/>
      <family val="2"/>
    </font>
    <font>
      <sz val="10"/>
      <color indexed="53"/>
      <name val="Arial"/>
      <family val="2"/>
    </font>
    <font>
      <b/>
      <sz val="12"/>
      <name val="Times New Roman"/>
      <family val="1"/>
    </font>
    <font>
      <b/>
      <sz val="9"/>
      <color indexed="16"/>
      <name val="Arial"/>
      <family val="0"/>
    </font>
    <font>
      <b/>
      <sz val="10"/>
      <name val="Times New Roman"/>
      <family val="1"/>
    </font>
    <font>
      <sz val="12"/>
      <name val="Arial"/>
      <family val="0"/>
    </font>
    <font>
      <b/>
      <sz val="14"/>
      <name val="Times New Roman"/>
      <family val="1"/>
    </font>
    <font>
      <i/>
      <sz val="12"/>
      <name val="Times New Roman"/>
      <family val="1"/>
    </font>
    <font>
      <u val="single"/>
      <sz val="10"/>
      <color indexed="12"/>
      <name val="Arial"/>
      <family val="0"/>
    </font>
    <font>
      <u val="single"/>
      <sz val="10"/>
      <color indexed="36"/>
      <name val="Arial"/>
      <family val="0"/>
    </font>
    <font>
      <b/>
      <sz val="20"/>
      <name val="Times New Roman"/>
      <family val="1"/>
    </font>
    <font>
      <b/>
      <sz val="16"/>
      <name val="Times New Roman"/>
      <family val="1"/>
    </font>
    <font>
      <u val="single"/>
      <sz val="12"/>
      <color indexed="12"/>
      <name val="Times New Roman"/>
      <family val="1"/>
    </font>
    <font>
      <sz val="14"/>
      <name val="Times New Roman"/>
      <family val="1"/>
    </font>
    <font>
      <u val="single"/>
      <sz val="12"/>
      <name val="Times New Roman"/>
      <family val="1"/>
    </font>
    <font>
      <sz val="8"/>
      <color indexed="53"/>
      <name val="Arial"/>
      <family val="2"/>
    </font>
    <font>
      <b/>
      <sz val="11.5"/>
      <name val="Arial"/>
      <family val="2"/>
    </font>
    <font>
      <b/>
      <sz val="11.25"/>
      <name val="Arial"/>
      <family val="2"/>
    </font>
    <font>
      <sz val="14.25"/>
      <name val="Arial"/>
      <family val="0"/>
    </font>
    <font>
      <sz val="14.75"/>
      <name val="Arial"/>
      <family val="0"/>
    </font>
    <font>
      <b/>
      <sz val="12"/>
      <name val="Arial"/>
      <family val="2"/>
    </font>
    <font>
      <b/>
      <sz val="11.75"/>
      <name val="Arial"/>
      <family val="2"/>
    </font>
    <font>
      <sz val="14.5"/>
      <name val="Arial"/>
      <family val="0"/>
    </font>
    <font>
      <sz val="11.75"/>
      <name val="Arial"/>
      <family val="0"/>
    </font>
    <font>
      <b/>
      <sz val="10.75"/>
      <name val="Arial"/>
      <family val="2"/>
    </font>
    <font>
      <sz val="10.5"/>
      <name val="Arial"/>
      <family val="0"/>
    </font>
    <font>
      <sz val="18"/>
      <name val="Arial"/>
      <family val="0"/>
    </font>
    <font>
      <sz val="15"/>
      <name val="Arial"/>
      <family val="0"/>
    </font>
    <font>
      <b/>
      <sz val="17.25"/>
      <name val="Arial"/>
      <family val="2"/>
    </font>
    <font>
      <vertAlign val="superscript"/>
      <sz val="12"/>
      <name val="Times New Roman"/>
      <family val="1"/>
    </font>
    <font>
      <b/>
      <u val="single"/>
      <sz val="12"/>
      <name val="Times New Roman"/>
      <family val="1"/>
    </font>
    <font>
      <b/>
      <i/>
      <sz val="12"/>
      <name val="Times New Roman"/>
      <family val="1"/>
    </font>
    <font>
      <b/>
      <sz val="9.75"/>
      <name val="Arial"/>
      <family val="2"/>
    </font>
    <font>
      <b/>
      <sz val="10.25"/>
      <name val="Arial"/>
      <family val="2"/>
    </font>
    <font>
      <b/>
      <u val="single"/>
      <sz val="12"/>
      <color indexed="12"/>
      <name val="Times New Roman"/>
      <family val="1"/>
    </font>
    <font>
      <b/>
      <u val="single"/>
      <sz val="14"/>
      <color indexed="12"/>
      <name val="Arial"/>
      <family val="0"/>
    </font>
    <font>
      <sz val="16"/>
      <name val="Times New Roman"/>
      <family val="1"/>
    </font>
    <font>
      <b/>
      <u val="single"/>
      <sz val="14"/>
      <color indexed="12"/>
      <name val="Times New Roman"/>
      <family val="1"/>
    </font>
    <font>
      <sz val="9"/>
      <name val="Times New Roman"/>
      <family val="1"/>
    </font>
  </fonts>
  <fills count="2">
    <fill>
      <patternFill/>
    </fill>
    <fill>
      <patternFill patternType="gray125"/>
    </fill>
  </fills>
  <borders count="25">
    <border>
      <left/>
      <right/>
      <top/>
      <bottom/>
      <diagonal/>
    </border>
    <border>
      <left style="thin"/>
      <right style="thin"/>
      <top style="thin"/>
      <bottom style="thin"/>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color indexed="63"/>
      </top>
      <bottom style="thin"/>
    </border>
    <border>
      <left style="medium">
        <color indexed="8"/>
      </left>
      <right style="medium">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style="thin">
        <color indexed="9"/>
      </left>
      <right>
        <color indexed="63"/>
      </right>
      <top style="thin">
        <color indexed="9"/>
      </top>
      <bottom style="thin">
        <color indexed="9"/>
      </bottom>
    </border>
    <border>
      <left style="medium"/>
      <right style="medium">
        <color indexed="8"/>
      </right>
      <top style="medium"/>
      <bottom style="medium"/>
    </border>
    <border>
      <left>
        <color indexed="63"/>
      </left>
      <right style="medium">
        <color indexed="8"/>
      </right>
      <top style="medium"/>
      <bottom style="medium"/>
    </border>
    <border>
      <left>
        <color indexed="63"/>
      </left>
      <right>
        <color indexed="63"/>
      </right>
      <top style="medium"/>
      <bottom style="medium"/>
    </border>
    <border>
      <left style="medium"/>
      <right style="medium"/>
      <top style="medium"/>
      <bottom>
        <color indexed="63"/>
      </bottom>
    </border>
    <border>
      <left>
        <color indexed="63"/>
      </left>
      <right style="medium"/>
      <top style="medium"/>
      <bottom style="medium"/>
    </border>
    <border>
      <left>
        <color indexed="63"/>
      </left>
      <right>
        <color indexed="63"/>
      </right>
      <top>
        <color indexed="63"/>
      </top>
      <bottom style="medium">
        <color indexed="8"/>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8"/>
      </left>
      <right style="thin">
        <color indexed="8"/>
      </right>
      <top style="thin">
        <color indexed="8"/>
      </top>
      <bottom style="thin">
        <color indexed="8"/>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1" applyFont="0" applyAlignment="0">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 fillId="0" borderId="0">
      <alignment horizontal="left" vertical="top"/>
      <protection/>
    </xf>
    <xf numFmtId="0" fontId="10" fillId="0" borderId="0">
      <alignment horizontal="left" vertical="top"/>
      <protection/>
    </xf>
    <xf numFmtId="0" fontId="1" fillId="0" borderId="0">
      <alignment horizontal="left" vertical="top"/>
      <protection/>
    </xf>
    <xf numFmtId="0" fontId="15" fillId="0" borderId="0" applyNumberFormat="0" applyFill="0" applyBorder="0" applyAlignment="0" applyProtection="0"/>
    <xf numFmtId="0" fontId="2" fillId="0" borderId="0">
      <alignment horizontal="left" vertical="center" wrapText="1"/>
      <protection/>
    </xf>
    <xf numFmtId="0" fontId="0" fillId="0" borderId="0">
      <alignment horizontal="left" vertical="top"/>
      <protection/>
    </xf>
    <xf numFmtId="0" fontId="0" fillId="0" borderId="0">
      <alignment horizontal="left" vertical="top"/>
      <protection/>
    </xf>
    <xf numFmtId="9" fontId="0" fillId="0" borderId="0" applyFont="0" applyFill="0" applyBorder="0" applyAlignment="0" applyProtection="0"/>
  </cellStyleXfs>
  <cellXfs count="192">
    <xf numFmtId="0" fontId="0" fillId="0" borderId="0" xfId="0" applyAlignment="1">
      <alignment/>
    </xf>
    <xf numFmtId="169" fontId="4" fillId="0" borderId="2" xfId="26" applyNumberFormat="1" applyFont="1" applyBorder="1" applyAlignment="1">
      <alignment vertical="top" wrapText="1"/>
      <protection/>
    </xf>
    <xf numFmtId="169" fontId="4" fillId="0" borderId="3" xfId="26" applyNumberFormat="1" applyFont="1" applyBorder="1" applyAlignment="1">
      <alignment horizontal="left" vertical="top" wrapText="1"/>
      <protection/>
    </xf>
    <xf numFmtId="0" fontId="4" fillId="0" borderId="0" xfId="0" applyFont="1" applyAlignment="1">
      <alignment/>
    </xf>
    <xf numFmtId="0" fontId="4" fillId="0" borderId="0" xfId="0" applyFont="1" applyAlignment="1">
      <alignment vertical="top" wrapText="1"/>
    </xf>
    <xf numFmtId="0" fontId="9" fillId="0" borderId="0" xfId="0" applyFont="1" applyAlignment="1">
      <alignment horizontal="center"/>
    </xf>
    <xf numFmtId="0" fontId="4" fillId="0" borderId="0" xfId="0" applyFont="1" applyAlignment="1">
      <alignment horizontal="left" indent="1"/>
    </xf>
    <xf numFmtId="0" fontId="4" fillId="0" borderId="0" xfId="0" applyFont="1" applyAlignment="1">
      <alignment horizontal="right"/>
    </xf>
    <xf numFmtId="49" fontId="4" fillId="0" borderId="0" xfId="0" applyNumberFormat="1" applyFont="1" applyAlignment="1">
      <alignment horizontal="left" indent="1"/>
    </xf>
    <xf numFmtId="0" fontId="4" fillId="0" borderId="0" xfId="0" applyFont="1" applyAlignment="1">
      <alignment horizontal="left" vertical="top" wrapText="1"/>
    </xf>
    <xf numFmtId="0" fontId="9" fillId="0" borderId="0" xfId="0" applyFont="1" applyAlignment="1">
      <alignment/>
    </xf>
    <xf numFmtId="0" fontId="9"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0" fontId="19" fillId="0" borderId="0" xfId="24" applyFont="1" applyAlignment="1">
      <alignment/>
    </xf>
    <xf numFmtId="0" fontId="19" fillId="0" borderId="0" xfId="24"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wrapText="1"/>
    </xf>
    <xf numFmtId="0" fontId="4" fillId="0" borderId="0" xfId="0" applyFont="1" applyAlignment="1">
      <alignment vertical="center" wrapText="1"/>
    </xf>
    <xf numFmtId="0" fontId="21" fillId="0" borderId="0" xfId="24" applyFont="1" applyAlignment="1">
      <alignment/>
    </xf>
    <xf numFmtId="0" fontId="21" fillId="0" borderId="0" xfId="24" applyFont="1" applyAlignment="1">
      <alignment horizontal="left" vertical="center" wrapText="1"/>
    </xf>
    <xf numFmtId="0" fontId="37" fillId="0" borderId="0" xfId="24" applyFont="1" applyAlignment="1">
      <alignment/>
    </xf>
    <xf numFmtId="0" fontId="4" fillId="0" borderId="0" xfId="0" applyNumberFormat="1" applyFont="1" applyBorder="1" applyAlignment="1">
      <alignment horizontal="left" vertical="top" wrapText="1"/>
    </xf>
    <xf numFmtId="0" fontId="4" fillId="0" borderId="0" xfId="0" applyNumberFormat="1" applyFont="1" applyAlignment="1">
      <alignment horizontal="left" vertical="top" wrapText="1"/>
    </xf>
    <xf numFmtId="0" fontId="9" fillId="0" borderId="0" xfId="26" applyFont="1" applyBorder="1" applyAlignment="1">
      <alignment horizontal="left" vertical="center"/>
      <protection/>
    </xf>
    <xf numFmtId="0" fontId="4" fillId="0" borderId="0" xfId="0" applyFont="1" applyBorder="1" applyAlignment="1">
      <alignment/>
    </xf>
    <xf numFmtId="0" fontId="9" fillId="0" borderId="4" xfId="26" applyFont="1" applyBorder="1">
      <alignment horizontal="left" vertical="top"/>
      <protection/>
    </xf>
    <xf numFmtId="0" fontId="4" fillId="0" borderId="4" xfId="26" applyFont="1" applyBorder="1" applyAlignment="1">
      <alignment horizontal="center" wrapText="1"/>
      <protection/>
    </xf>
    <xf numFmtId="0" fontId="4" fillId="0" borderId="1" xfId="26" applyFont="1" applyBorder="1">
      <alignment horizontal="left" vertical="top"/>
      <protection/>
    </xf>
    <xf numFmtId="169" fontId="4" fillId="0" borderId="1" xfId="26" applyNumberFormat="1" applyFont="1" applyBorder="1">
      <alignment horizontal="left" vertical="top"/>
      <protection/>
    </xf>
    <xf numFmtId="0" fontId="9" fillId="0" borderId="0" xfId="26" applyFont="1" applyBorder="1">
      <alignment horizontal="left" vertical="top"/>
      <protection/>
    </xf>
    <xf numFmtId="0" fontId="4" fillId="0" borderId="0" xfId="26" applyFont="1" applyBorder="1">
      <alignment horizontal="left" vertical="top"/>
      <protection/>
    </xf>
    <xf numFmtId="0" fontId="4" fillId="0" borderId="0" xfId="21" applyFont="1">
      <alignment horizontal="left" vertical="top"/>
      <protection/>
    </xf>
    <xf numFmtId="169" fontId="9" fillId="0" borderId="0" xfId="26" applyNumberFormat="1" applyFont="1" applyAlignment="1">
      <alignment horizontal="left" vertical="center"/>
      <protection/>
    </xf>
    <xf numFmtId="169" fontId="4" fillId="0" borderId="0" xfId="26" applyNumberFormat="1" applyFont="1">
      <alignment horizontal="left" vertical="top"/>
      <protection/>
    </xf>
    <xf numFmtId="169" fontId="4" fillId="0" borderId="3" xfId="26" applyNumberFormat="1" applyFont="1" applyBorder="1" applyAlignment="1">
      <alignment horizontal="center" wrapText="1"/>
      <protection/>
    </xf>
    <xf numFmtId="169" fontId="4" fillId="0" borderId="5" xfId="26" applyNumberFormat="1" applyFont="1" applyBorder="1" applyAlignment="1">
      <alignment vertical="top" wrapText="1"/>
      <protection/>
    </xf>
    <xf numFmtId="169" fontId="4" fillId="0" borderId="6" xfId="26" applyNumberFormat="1" applyFont="1" applyBorder="1" applyAlignment="1">
      <alignment horizontal="left" vertical="top" wrapText="1"/>
      <protection/>
    </xf>
    <xf numFmtId="169" fontId="4" fillId="0" borderId="6" xfId="26" applyNumberFormat="1" applyFont="1" applyBorder="1" applyAlignment="1">
      <alignment horizontal="right" vertical="top" wrapText="1"/>
      <protection/>
    </xf>
    <xf numFmtId="169" fontId="4" fillId="0" borderId="2" xfId="26" applyNumberFormat="1" applyFont="1" applyBorder="1" applyAlignment="1">
      <alignment horizontal="left" vertical="top" wrapText="1"/>
      <protection/>
    </xf>
    <xf numFmtId="169" fontId="4" fillId="0" borderId="2" xfId="26" applyNumberFormat="1" applyFont="1" applyBorder="1" applyAlignment="1">
      <alignment horizontal="right" vertical="top" wrapText="1"/>
      <protection/>
    </xf>
    <xf numFmtId="0" fontId="9" fillId="0" borderId="0" xfId="21" applyFont="1">
      <alignment horizontal="left" vertical="top"/>
      <protection/>
    </xf>
    <xf numFmtId="0" fontId="9" fillId="0" borderId="0" xfId="25" applyFont="1">
      <alignment horizontal="left" vertical="center" wrapText="1"/>
      <protection/>
    </xf>
    <xf numFmtId="169" fontId="9" fillId="0" borderId="2" xfId="26" applyNumberFormat="1" applyFont="1" applyBorder="1" applyAlignment="1">
      <alignment vertical="top" wrapText="1"/>
      <protection/>
    </xf>
    <xf numFmtId="169" fontId="9" fillId="0" borderId="3" xfId="26" applyNumberFormat="1" applyFont="1" applyBorder="1" applyAlignment="1">
      <alignment vertical="top" wrapText="1"/>
      <protection/>
    </xf>
    <xf numFmtId="169" fontId="4" fillId="0" borderId="0" xfId="26" applyNumberFormat="1" applyFont="1" applyBorder="1" applyAlignment="1">
      <alignment vertical="top" wrapText="1"/>
      <protection/>
    </xf>
    <xf numFmtId="169" fontId="4" fillId="0" borderId="0" xfId="26" applyNumberFormat="1" applyFont="1" applyBorder="1" applyAlignment="1">
      <alignment horizontal="right" vertical="top" wrapText="1"/>
      <protection/>
    </xf>
    <xf numFmtId="0" fontId="9" fillId="0" borderId="0" xfId="0" applyFont="1" applyAlignment="1">
      <alignment horizontal="left" vertical="center" wrapText="1"/>
    </xf>
    <xf numFmtId="0" fontId="9" fillId="0" borderId="0" xfId="0" applyFont="1" applyAlignment="1">
      <alignment vertical="center" wrapText="1"/>
    </xf>
    <xf numFmtId="0" fontId="9" fillId="0" borderId="0" xfId="21" applyNumberFormat="1" applyFont="1" applyAlignment="1">
      <alignment horizontal="left" vertical="top" wrapText="1"/>
      <protection/>
    </xf>
    <xf numFmtId="0" fontId="9" fillId="0" borderId="7" xfId="25" applyFont="1" applyBorder="1" applyAlignment="1">
      <alignment horizontal="center" vertical="center" wrapText="1"/>
      <protection/>
    </xf>
    <xf numFmtId="0" fontId="9" fillId="0" borderId="7" xfId="25" applyFont="1" applyBorder="1" applyAlignment="1">
      <alignment horizontal="left" vertical="center" wrapText="1"/>
      <protection/>
    </xf>
    <xf numFmtId="0" fontId="9" fillId="0" borderId="0" xfId="25" applyFont="1" applyAlignment="1">
      <alignment horizontal="left" vertical="center" wrapText="1"/>
      <protection/>
    </xf>
    <xf numFmtId="169" fontId="38" fillId="0" borderId="1" xfId="26" applyNumberFormat="1" applyFont="1" applyBorder="1" applyAlignment="1">
      <alignment horizontal="center" wrapText="1"/>
      <protection/>
    </xf>
    <xf numFmtId="169" fontId="38" fillId="0" borderId="1" xfId="26" applyNumberFormat="1" applyFont="1" applyFill="1" applyBorder="1" applyAlignment="1">
      <alignment horizontal="center" wrapText="1"/>
      <protection/>
    </xf>
    <xf numFmtId="169" fontId="14" fillId="0" borderId="1" xfId="26" applyNumberFormat="1" applyFont="1" applyBorder="1" applyAlignment="1">
      <alignment horizontal="center" vertical="top" wrapText="1"/>
      <protection/>
    </xf>
    <xf numFmtId="169" fontId="4" fillId="0" borderId="1" xfId="26" applyNumberFormat="1" applyFont="1" applyBorder="1" applyAlignment="1">
      <alignment vertical="top" wrapText="1"/>
      <protection/>
    </xf>
    <xf numFmtId="169" fontId="4" fillId="0" borderId="1" xfId="25" applyNumberFormat="1" applyFont="1" applyBorder="1" applyAlignment="1">
      <alignment horizontal="left" vertical="center" wrapText="1"/>
      <protection/>
    </xf>
    <xf numFmtId="1" fontId="4" fillId="0" borderId="1" xfId="25" applyNumberFormat="1" applyFont="1" applyBorder="1" applyAlignment="1">
      <alignment horizontal="left" vertical="center" wrapText="1"/>
      <protection/>
    </xf>
    <xf numFmtId="0" fontId="4" fillId="0" borderId="0" xfId="26" applyFont="1" applyBorder="1" applyAlignment="1">
      <alignment horizontal="left" vertical="top" wrapText="1"/>
      <protection/>
    </xf>
    <xf numFmtId="1" fontId="4" fillId="0" borderId="1" xfId="26" applyNumberFormat="1" applyFont="1" applyBorder="1" applyAlignment="1">
      <alignment vertical="top" wrapText="1"/>
      <protection/>
    </xf>
    <xf numFmtId="0" fontId="4" fillId="0" borderId="0" xfId="26" applyFont="1" applyAlignment="1">
      <alignment vertical="top" wrapText="1"/>
      <protection/>
    </xf>
    <xf numFmtId="0" fontId="38" fillId="0" borderId="1" xfId="26" applyFont="1" applyBorder="1" applyAlignment="1">
      <alignment horizontal="center" wrapText="1"/>
      <protection/>
    </xf>
    <xf numFmtId="0" fontId="38" fillId="0" borderId="1" xfId="26" applyFont="1" applyFill="1" applyBorder="1" applyAlignment="1">
      <alignment horizontal="center" wrapText="1"/>
      <protection/>
    </xf>
    <xf numFmtId="0" fontId="14" fillId="0" borderId="1" xfId="26" applyFont="1" applyBorder="1" applyAlignment="1">
      <alignment horizontal="center" vertical="top" wrapText="1"/>
      <protection/>
    </xf>
    <xf numFmtId="0" fontId="4" fillId="0" borderId="1" xfId="26" applyFont="1" applyBorder="1" applyAlignment="1">
      <alignment vertical="top" wrapText="1"/>
      <protection/>
    </xf>
    <xf numFmtId="3" fontId="4" fillId="0" borderId="1" xfId="26" applyNumberFormat="1" applyFont="1" applyBorder="1" applyAlignment="1">
      <alignment vertical="top" wrapText="1"/>
      <protection/>
    </xf>
    <xf numFmtId="0" fontId="4" fillId="0" borderId="0" xfId="15" applyFont="1" applyBorder="1" applyAlignment="1">
      <alignment horizontal="left" vertical="top" wrapText="1"/>
      <protection/>
    </xf>
    <xf numFmtId="0" fontId="9" fillId="0" borderId="1" xfId="26" applyFont="1" applyBorder="1" applyAlignment="1">
      <alignment vertical="top" wrapText="1"/>
      <protection/>
    </xf>
    <xf numFmtId="169" fontId="9" fillId="0" borderId="1" xfId="26" applyNumberFormat="1" applyFont="1" applyBorder="1" applyAlignment="1">
      <alignment vertical="top" wrapText="1"/>
      <protection/>
    </xf>
    <xf numFmtId="0" fontId="4" fillId="0" borderId="1" xfId="0" applyFont="1" applyBorder="1" applyAlignment="1">
      <alignment/>
    </xf>
    <xf numFmtId="0" fontId="4" fillId="0" borderId="8" xfId="26" applyFont="1" applyBorder="1" applyAlignment="1">
      <alignment vertical="top" wrapText="1"/>
      <protection/>
    </xf>
    <xf numFmtId="0" fontId="4" fillId="0" borderId="1" xfId="26" applyFont="1" applyBorder="1" applyAlignment="1">
      <alignment horizontal="center" wrapText="1"/>
      <protection/>
    </xf>
    <xf numFmtId="169" fontId="4" fillId="0" borderId="1" xfId="26" applyNumberFormat="1" applyFont="1" applyBorder="1" applyAlignment="1">
      <alignment horizontal="center" wrapText="1"/>
      <protection/>
    </xf>
    <xf numFmtId="169" fontId="4" fillId="0" borderId="1" xfId="26" applyNumberFormat="1" applyFont="1" applyFill="1" applyBorder="1" applyAlignment="1">
      <alignment horizontal="center" wrapText="1"/>
      <protection/>
    </xf>
    <xf numFmtId="169" fontId="4" fillId="0" borderId="1" xfId="0" applyNumberFormat="1" applyFont="1" applyBorder="1" applyAlignment="1">
      <alignment horizontal="center"/>
    </xf>
    <xf numFmtId="0" fontId="4" fillId="0" borderId="0" xfId="0" applyFont="1" applyAlignment="1">
      <alignment/>
    </xf>
    <xf numFmtId="0" fontId="38" fillId="0" borderId="1" xfId="25" applyFont="1" applyBorder="1" applyAlignment="1">
      <alignment horizontal="center" wrapText="1"/>
      <protection/>
    </xf>
    <xf numFmtId="169" fontId="4" fillId="0" borderId="1" xfId="25" applyNumberFormat="1" applyFont="1" applyBorder="1" applyAlignment="1">
      <alignment horizontal="right" vertical="center" wrapText="1"/>
      <protection/>
    </xf>
    <xf numFmtId="1" fontId="4" fillId="0" borderId="1" xfId="25" applyNumberFormat="1" applyFont="1" applyBorder="1" applyAlignment="1">
      <alignment horizontal="right" vertical="center" wrapText="1"/>
      <protection/>
    </xf>
    <xf numFmtId="0" fontId="4" fillId="0" borderId="0" xfId="26" applyFont="1" applyBorder="1" applyAlignment="1">
      <alignment vertical="top" wrapText="1"/>
      <protection/>
    </xf>
    <xf numFmtId="0" fontId="9" fillId="0" borderId="0" xfId="25" applyFont="1" applyBorder="1" applyAlignment="1">
      <alignment horizontal="left" vertical="center" wrapText="1"/>
      <protection/>
    </xf>
    <xf numFmtId="0" fontId="4" fillId="0" borderId="1" xfId="26" applyFont="1" applyBorder="1" applyAlignment="1">
      <alignment horizontal="right" vertical="top" wrapText="1"/>
      <protection/>
    </xf>
    <xf numFmtId="0" fontId="4" fillId="0" borderId="0" xfId="26" applyFont="1" applyBorder="1" applyAlignment="1">
      <alignment horizontal="right" vertical="top" wrapText="1"/>
      <protection/>
    </xf>
    <xf numFmtId="0" fontId="38" fillId="0" borderId="9" xfId="26" applyFont="1" applyBorder="1" applyAlignment="1">
      <alignment horizontal="center" wrapText="1"/>
      <protection/>
    </xf>
    <xf numFmtId="0" fontId="38" fillId="0" borderId="10" xfId="26" applyFont="1" applyBorder="1" applyAlignment="1">
      <alignment horizontal="center" wrapText="1"/>
      <protection/>
    </xf>
    <xf numFmtId="0" fontId="38" fillId="0" borderId="11" xfId="26" applyFont="1" applyBorder="1" applyAlignment="1">
      <alignment horizontal="center" wrapText="1"/>
      <protection/>
    </xf>
    <xf numFmtId="0" fontId="38" fillId="0" borderId="12" xfId="26" applyFont="1" applyFill="1" applyBorder="1" applyAlignment="1">
      <alignment horizontal="center" wrapText="1"/>
      <protection/>
    </xf>
    <xf numFmtId="0" fontId="38" fillId="0" borderId="13" xfId="26" applyFont="1" applyBorder="1" applyAlignment="1">
      <alignment horizontal="center" wrapText="1"/>
      <protection/>
    </xf>
    <xf numFmtId="0" fontId="4" fillId="0" borderId="5" xfId="26" applyFont="1" applyBorder="1" applyAlignment="1">
      <alignment vertical="top" wrapText="1"/>
      <protection/>
    </xf>
    <xf numFmtId="0" fontId="4" fillId="0" borderId="6" xfId="26" applyFont="1" applyBorder="1" applyAlignment="1">
      <alignment horizontal="right" vertical="top" wrapText="1"/>
      <protection/>
    </xf>
    <xf numFmtId="0" fontId="4" fillId="0" borderId="14" xfId="26" applyFont="1" applyBorder="1" applyAlignment="1">
      <alignment horizontal="right" vertical="top" wrapText="1"/>
      <protection/>
    </xf>
    <xf numFmtId="0" fontId="4" fillId="0" borderId="15" xfId="26" applyFont="1" applyBorder="1" applyAlignment="1">
      <alignment horizontal="right" vertical="top" wrapText="1"/>
      <protection/>
    </xf>
    <xf numFmtId="3" fontId="4" fillId="0" borderId="6" xfId="26" applyNumberFormat="1" applyFont="1" applyBorder="1" applyAlignment="1">
      <alignment horizontal="right" vertical="top" wrapText="1"/>
      <protection/>
    </xf>
    <xf numFmtId="0" fontId="4" fillId="0" borderId="16" xfId="26" applyFont="1" applyBorder="1" applyAlignment="1">
      <alignment horizontal="right" vertical="top" wrapText="1"/>
      <protection/>
    </xf>
    <xf numFmtId="0" fontId="4" fillId="0" borderId="17" xfId="26" applyFont="1" applyBorder="1" applyAlignment="1">
      <alignment horizontal="right" vertical="top" wrapText="1"/>
      <protection/>
    </xf>
    <xf numFmtId="0" fontId="4" fillId="0" borderId="0" xfId="26" applyFont="1">
      <alignment horizontal="left" vertical="top"/>
      <protection/>
    </xf>
    <xf numFmtId="0" fontId="9" fillId="0" borderId="0" xfId="26" applyFont="1" applyBorder="1" applyAlignment="1">
      <alignment horizontal="left" vertical="top" wrapText="1"/>
      <protection/>
    </xf>
    <xf numFmtId="0" fontId="4" fillId="0" borderId="1" xfId="26" applyFont="1" applyFill="1" applyBorder="1" applyAlignment="1">
      <alignment horizontal="center" wrapText="1"/>
      <protection/>
    </xf>
    <xf numFmtId="0" fontId="4" fillId="0" borderId="1" xfId="0" applyFont="1" applyBorder="1" applyAlignment="1">
      <alignment horizontal="center"/>
    </xf>
    <xf numFmtId="0" fontId="14" fillId="0" borderId="18" xfId="26" applyFont="1" applyBorder="1" applyAlignment="1">
      <alignment horizontal="center" vertical="top" wrapText="1"/>
      <protection/>
    </xf>
    <xf numFmtId="0" fontId="4" fillId="0" borderId="18" xfId="26" applyFont="1" applyBorder="1" applyAlignment="1">
      <alignment horizontal="left" vertical="top" wrapText="1"/>
      <protection/>
    </xf>
    <xf numFmtId="169" fontId="4" fillId="0" borderId="18" xfId="25" applyNumberFormat="1" applyFont="1" applyBorder="1" applyAlignment="1">
      <alignment horizontal="left" vertical="center" wrapText="1"/>
      <protection/>
    </xf>
    <xf numFmtId="0" fontId="4" fillId="0" borderId="18" xfId="26" applyFont="1" applyBorder="1" applyAlignment="1">
      <alignment horizontal="left" vertical="center" wrapText="1"/>
      <protection/>
    </xf>
    <xf numFmtId="0" fontId="4" fillId="0" borderId="18" xfId="26" applyFont="1" applyBorder="1" applyAlignment="1">
      <alignment vertical="top" wrapText="1"/>
      <protection/>
    </xf>
    <xf numFmtId="0" fontId="9" fillId="0" borderId="0" xfId="26" applyFont="1" applyBorder="1" applyAlignment="1">
      <alignment vertical="top" wrapText="1"/>
      <protection/>
    </xf>
    <xf numFmtId="0" fontId="9" fillId="0" borderId="0" xfId="26" applyFont="1">
      <alignment horizontal="left" vertical="top"/>
      <protection/>
    </xf>
    <xf numFmtId="0" fontId="4" fillId="0" borderId="19" xfId="0" applyFont="1" applyBorder="1" applyAlignment="1">
      <alignment/>
    </xf>
    <xf numFmtId="0" fontId="38" fillId="0" borderId="1" xfId="26" applyFont="1" applyBorder="1" applyAlignment="1">
      <alignment wrapText="1"/>
      <protection/>
    </xf>
    <xf numFmtId="0" fontId="38" fillId="0" borderId="1" xfId="26" applyFont="1" applyFill="1" applyBorder="1" applyAlignment="1">
      <alignment wrapText="1"/>
      <protection/>
    </xf>
    <xf numFmtId="169" fontId="4" fillId="0" borderId="1" xfId="0" applyNumberFormat="1" applyFont="1" applyBorder="1" applyAlignment="1">
      <alignment horizontal="right" vertical="center" wrapText="1"/>
    </xf>
    <xf numFmtId="1" fontId="4" fillId="0" borderId="1" xfId="0" applyNumberFormat="1" applyFont="1" applyBorder="1" applyAlignment="1">
      <alignment horizontal="right" vertical="center" wrapText="1"/>
    </xf>
    <xf numFmtId="0" fontId="9" fillId="0" borderId="0" xfId="0" applyFont="1" applyBorder="1" applyAlignment="1">
      <alignment horizontal="left" vertical="center" wrapText="1"/>
    </xf>
    <xf numFmtId="169" fontId="4" fillId="0" borderId="1" xfId="25" applyNumberFormat="1" applyFont="1" applyBorder="1" applyAlignment="1">
      <alignment vertical="center" wrapText="1"/>
      <protection/>
    </xf>
    <xf numFmtId="1" fontId="4" fillId="0" borderId="1" xfId="25" applyNumberFormat="1" applyFont="1" applyBorder="1" applyAlignment="1">
      <alignment vertical="center" wrapText="1"/>
      <protection/>
    </xf>
    <xf numFmtId="169" fontId="4" fillId="0" borderId="18" xfId="25" applyNumberFormat="1" applyFont="1" applyBorder="1" applyAlignment="1">
      <alignment horizontal="right" vertical="center" wrapText="1"/>
      <protection/>
    </xf>
    <xf numFmtId="1" fontId="4" fillId="0" borderId="18" xfId="25" applyNumberFormat="1" applyFont="1" applyBorder="1" applyAlignment="1">
      <alignment horizontal="right" vertical="center" wrapText="1"/>
      <protection/>
    </xf>
    <xf numFmtId="0" fontId="4" fillId="0" borderId="1" xfId="0" applyFont="1" applyBorder="1" applyAlignment="1">
      <alignment horizontal="right"/>
    </xf>
    <xf numFmtId="169" fontId="4" fillId="0" borderId="1" xfId="0" applyNumberFormat="1" applyFont="1" applyBorder="1" applyAlignment="1">
      <alignment vertical="center" wrapText="1"/>
    </xf>
    <xf numFmtId="1" fontId="4" fillId="0" borderId="1" xfId="0" applyNumberFormat="1" applyFont="1" applyBorder="1" applyAlignment="1">
      <alignment vertical="center" wrapText="1"/>
    </xf>
    <xf numFmtId="0" fontId="4" fillId="0" borderId="1" xfId="0" applyFont="1" applyBorder="1" applyAlignment="1">
      <alignment wrapText="1"/>
    </xf>
    <xf numFmtId="1" fontId="4" fillId="0" borderId="1" xfId="0" applyNumberFormat="1" applyFont="1" applyBorder="1" applyAlignment="1">
      <alignment wrapText="1"/>
    </xf>
    <xf numFmtId="0" fontId="4" fillId="0" borderId="1" xfId="0" applyFont="1" applyBorder="1" applyAlignment="1">
      <alignment/>
    </xf>
    <xf numFmtId="0" fontId="4" fillId="0" borderId="1" xfId="26" applyNumberFormat="1" applyFont="1" applyBorder="1" applyAlignment="1">
      <alignment horizontal="left" vertical="top" wrapText="1"/>
      <protection/>
    </xf>
    <xf numFmtId="0" fontId="4" fillId="0" borderId="1" xfId="26" applyNumberFormat="1" applyFont="1" applyBorder="1" applyAlignment="1">
      <alignment vertical="top" wrapText="1"/>
      <protection/>
    </xf>
    <xf numFmtId="0" fontId="4" fillId="0" borderId="1" xfId="26" applyNumberFormat="1" applyFont="1" applyBorder="1" applyAlignment="1">
      <alignment horizontal="right" vertical="top" wrapText="1"/>
      <protection/>
    </xf>
    <xf numFmtId="0" fontId="4" fillId="0" borderId="20" xfId="0" applyFont="1" applyBorder="1" applyAlignment="1">
      <alignment/>
    </xf>
    <xf numFmtId="0" fontId="4" fillId="0" borderId="8" xfId="0" applyFont="1" applyBorder="1" applyAlignment="1">
      <alignment/>
    </xf>
    <xf numFmtId="0" fontId="4" fillId="0" borderId="0" xfId="0" applyFont="1" applyBorder="1" applyAlignment="1">
      <alignment horizontal="center"/>
    </xf>
    <xf numFmtId="0" fontId="9" fillId="0" borderId="1" xfId="26" applyFont="1" applyBorder="1">
      <alignment horizontal="left" vertical="top"/>
      <protection/>
    </xf>
    <xf numFmtId="0" fontId="14" fillId="0" borderId="1" xfId="0" applyFont="1" applyBorder="1" applyAlignment="1">
      <alignment horizontal="left"/>
    </xf>
    <xf numFmtId="0" fontId="4" fillId="0" borderId="1" xfId="0" applyFont="1" applyBorder="1" applyAlignment="1">
      <alignment horizontal="left"/>
    </xf>
    <xf numFmtId="169" fontId="4" fillId="0" borderId="1" xfId="0" applyNumberFormat="1" applyFont="1" applyFill="1" applyBorder="1" applyAlignment="1">
      <alignment horizontal="right"/>
    </xf>
    <xf numFmtId="0" fontId="14" fillId="0" borderId="1" xfId="0" applyFont="1" applyFill="1" applyBorder="1" applyAlignment="1">
      <alignment horizontal="left"/>
    </xf>
    <xf numFmtId="169" fontId="4" fillId="0" borderId="1" xfId="0" applyNumberFormat="1" applyFont="1" applyBorder="1" applyAlignment="1">
      <alignment horizontal="right"/>
    </xf>
    <xf numFmtId="0" fontId="4" fillId="0" borderId="1" xfId="0" applyFont="1" applyFill="1" applyBorder="1" applyAlignment="1">
      <alignment horizontal="left"/>
    </xf>
    <xf numFmtId="0" fontId="4" fillId="0" borderId="0" xfId="0" applyFont="1" applyFill="1" applyBorder="1" applyAlignment="1">
      <alignment horizontal="left"/>
    </xf>
    <xf numFmtId="169" fontId="4" fillId="0" borderId="1" xfId="0" applyNumberFormat="1" applyFont="1" applyBorder="1" applyAlignment="1">
      <alignment/>
    </xf>
    <xf numFmtId="169" fontId="4" fillId="0" borderId="0" xfId="0" applyNumberFormat="1" applyFont="1" applyBorder="1" applyAlignment="1">
      <alignment/>
    </xf>
    <xf numFmtId="0" fontId="4" fillId="0" borderId="0" xfId="27" applyFont="1">
      <alignment horizontal="left" vertical="top"/>
      <protection/>
    </xf>
    <xf numFmtId="1" fontId="4" fillId="0" borderId="1" xfId="26" applyNumberFormat="1" applyFont="1" applyBorder="1">
      <alignment horizontal="left" vertical="top"/>
      <protection/>
    </xf>
    <xf numFmtId="1" fontId="4" fillId="0" borderId="0" xfId="26" applyNumberFormat="1" applyFont="1" applyBorder="1">
      <alignment horizontal="left" vertical="top"/>
      <protection/>
    </xf>
    <xf numFmtId="0" fontId="4" fillId="0" borderId="1" xfId="27" applyFont="1" applyBorder="1">
      <alignment horizontal="left" vertical="top"/>
      <protection/>
    </xf>
    <xf numFmtId="169" fontId="4" fillId="0" borderId="1" xfId="27" applyNumberFormat="1" applyFont="1" applyBorder="1">
      <alignment horizontal="left" vertical="top"/>
      <protection/>
    </xf>
    <xf numFmtId="0" fontId="4" fillId="0" borderId="0" xfId="0" applyFont="1" applyAlignment="1">
      <alignment horizontal="center" vertical="center" wrapText="1"/>
    </xf>
    <xf numFmtId="0" fontId="4" fillId="0" borderId="0" xfId="0" applyFont="1" applyAlignment="1">
      <alignment horizontal="left" indent="2"/>
    </xf>
    <xf numFmtId="0" fontId="4" fillId="0" borderId="0" xfId="0" applyFont="1" applyAlignment="1">
      <alignment horizontal="left" vertical="center" wrapText="1" indent="2"/>
    </xf>
    <xf numFmtId="0" fontId="4" fillId="0" borderId="0" xfId="0" applyFont="1" applyAlignment="1" applyProtection="1">
      <alignment/>
      <protection/>
    </xf>
    <xf numFmtId="0" fontId="4" fillId="0" borderId="0" xfId="0" applyFont="1" applyAlignment="1" quotePrefix="1">
      <alignment/>
    </xf>
    <xf numFmtId="0" fontId="13" fillId="0" borderId="0" xfId="0" applyFont="1" applyAlignment="1">
      <alignment/>
    </xf>
    <xf numFmtId="0" fontId="4" fillId="0" borderId="0" xfId="0" applyFont="1" applyAlignment="1">
      <alignment horizontal="left" vertical="center" wrapText="1" indent="4"/>
    </xf>
    <xf numFmtId="0" fontId="13" fillId="0" borderId="0" xfId="0" applyFont="1" applyAlignment="1">
      <alignment horizontal="left"/>
    </xf>
    <xf numFmtId="0" fontId="42" fillId="0" borderId="0" xfId="24" applyFont="1" applyAlignment="1">
      <alignment/>
    </xf>
    <xf numFmtId="0" fontId="42" fillId="0" borderId="0" xfId="24" applyFont="1" applyAlignment="1">
      <alignment horizontal="left" vertical="center" wrapText="1"/>
    </xf>
    <xf numFmtId="0" fontId="9" fillId="0" borderId="0" xfId="0" applyFont="1" applyAlignment="1">
      <alignment/>
    </xf>
    <xf numFmtId="0" fontId="45" fillId="0" borderId="0" xfId="0" applyFont="1" applyAlignment="1">
      <alignment/>
    </xf>
    <xf numFmtId="0" fontId="4" fillId="0" borderId="0" xfId="26" applyFont="1" applyBorder="1" applyAlignment="1">
      <alignment vertical="top" wrapText="1"/>
      <protection/>
    </xf>
    <xf numFmtId="0" fontId="4" fillId="0" borderId="0" xfId="0" applyFont="1" applyAlignment="1">
      <alignment horizontal="left" vertical="center" wrapText="1" indent="3"/>
    </xf>
    <xf numFmtId="0" fontId="15" fillId="0" borderId="0" xfId="24" applyAlignment="1">
      <alignment horizontal="left" vertical="center" wrapText="1"/>
    </xf>
    <xf numFmtId="0" fontId="17" fillId="0" borderId="0" xfId="0" applyFont="1" applyAlignment="1">
      <alignment horizontal="left"/>
    </xf>
    <xf numFmtId="0" fontId="15" fillId="0" borderId="0" xfId="24" applyAlignment="1">
      <alignment horizontal="left" indent="2"/>
    </xf>
    <xf numFmtId="0" fontId="15" fillId="0" borderId="0" xfId="24" applyAlignment="1">
      <alignment horizontal="left" vertical="center" wrapText="1" indent="2"/>
    </xf>
    <xf numFmtId="0" fontId="15" fillId="0" borderId="0" xfId="24" applyAlignment="1">
      <alignment/>
    </xf>
    <xf numFmtId="0" fontId="13" fillId="0" borderId="0" xfId="0" applyFont="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4" fillId="0" borderId="0" xfId="0" applyFont="1" applyAlignment="1">
      <alignment horizontal="left"/>
    </xf>
    <xf numFmtId="0" fontId="9" fillId="0" borderId="0" xfId="0" applyFont="1" applyAlignment="1">
      <alignment horizontal="left" vertical="center" wrapText="1"/>
    </xf>
    <xf numFmtId="0" fontId="18" fillId="0" borderId="0" xfId="0" applyFont="1" applyAlignment="1">
      <alignment horizontal="center"/>
    </xf>
    <xf numFmtId="0" fontId="43" fillId="0" borderId="0" xfId="0" applyFont="1" applyAlignment="1">
      <alignment horizontal="center"/>
    </xf>
    <xf numFmtId="0" fontId="4" fillId="0" borderId="0" xfId="0" applyFont="1" applyAlignment="1">
      <alignment horizontal="left" vertical="center" wrapText="1" indent="2"/>
    </xf>
    <xf numFmtId="0" fontId="4" fillId="0" borderId="0" xfId="0" applyFont="1" applyAlignment="1">
      <alignment horizontal="left" vertical="center" wrapText="1" indent="4"/>
    </xf>
    <xf numFmtId="0" fontId="41" fillId="0" borderId="0" xfId="24" applyFont="1" applyAlignment="1">
      <alignment horizontal="left" vertical="center" wrapText="1"/>
    </xf>
    <xf numFmtId="0" fontId="44" fillId="0" borderId="0" xfId="24" applyFont="1" applyAlignment="1">
      <alignment horizontal="center" vertical="center" wrapText="1"/>
    </xf>
    <xf numFmtId="0" fontId="4" fillId="0" borderId="0" xfId="26" applyFont="1" applyBorder="1" applyAlignment="1">
      <alignment horizontal="left"/>
      <protection/>
    </xf>
    <xf numFmtId="0" fontId="4" fillId="0" borderId="0" xfId="26" applyFont="1" applyBorder="1" applyAlignment="1">
      <alignment horizontal="left" vertical="top" wrapText="1"/>
      <protection/>
    </xf>
    <xf numFmtId="0" fontId="4" fillId="0" borderId="0" xfId="0" applyFont="1" applyBorder="1" applyAlignment="1">
      <alignment horizontal="left"/>
    </xf>
    <xf numFmtId="0" fontId="9" fillId="0" borderId="0" xfId="26" applyFont="1" applyAlignment="1">
      <alignment horizontal="left" vertical="center" wrapText="1"/>
      <protection/>
    </xf>
    <xf numFmtId="0" fontId="9" fillId="0" borderId="0" xfId="26" applyFont="1" applyBorder="1" applyAlignment="1">
      <alignment horizontal="left" vertical="top" wrapText="1"/>
      <protection/>
    </xf>
    <xf numFmtId="0" fontId="9" fillId="0" borderId="0" xfId="26" applyFont="1" applyBorder="1" applyAlignment="1">
      <alignment horizontal="left" vertical="center" wrapText="1"/>
      <protection/>
    </xf>
    <xf numFmtId="0" fontId="9" fillId="0" borderId="0" xfId="0" applyFont="1" applyAlignment="1">
      <alignment vertical="center" wrapText="1"/>
    </xf>
    <xf numFmtId="0" fontId="4" fillId="0" borderId="21" xfId="15" applyFont="1" applyBorder="1" applyAlignment="1">
      <alignment horizontal="left" vertical="top" wrapText="1"/>
      <protection/>
    </xf>
    <xf numFmtId="0" fontId="4" fillId="0" borderId="22" xfId="15" applyFont="1" applyBorder="1" applyAlignment="1">
      <alignment horizontal="left" vertical="top" wrapText="1"/>
      <protection/>
    </xf>
    <xf numFmtId="0" fontId="4" fillId="0" borderId="23" xfId="15" applyFont="1" applyBorder="1" applyAlignment="1">
      <alignment horizontal="left" vertical="top" wrapText="1"/>
      <protection/>
    </xf>
    <xf numFmtId="0" fontId="4" fillId="0" borderId="1" xfId="26" applyFont="1" applyBorder="1" applyAlignment="1">
      <alignment vertical="top" wrapText="1"/>
      <protection/>
    </xf>
    <xf numFmtId="0" fontId="9" fillId="0" borderId="0" xfId="24" applyFont="1" applyAlignment="1">
      <alignment horizontal="left" vertical="center" wrapText="1"/>
    </xf>
    <xf numFmtId="0" fontId="15" fillId="0" borderId="0" xfId="24" applyFont="1" applyAlignment="1">
      <alignment horizontal="left" vertical="center" wrapText="1"/>
    </xf>
    <xf numFmtId="0" fontId="4" fillId="0" borderId="0" xfId="0" applyFont="1" applyAlignment="1">
      <alignment horizontal="center"/>
    </xf>
    <xf numFmtId="0" fontId="9" fillId="0" borderId="0" xfId="0" applyFont="1" applyAlignment="1">
      <alignment/>
    </xf>
    <xf numFmtId="0" fontId="9" fillId="0" borderId="0" xfId="0" applyFont="1" applyAlignment="1">
      <alignment horizontal="center"/>
    </xf>
    <xf numFmtId="0" fontId="9" fillId="0" borderId="0" xfId="0" applyFont="1" applyAlignment="1">
      <alignment horizontal="left"/>
    </xf>
    <xf numFmtId="0" fontId="4" fillId="0" borderId="24" xfId="26" applyFont="1" applyBorder="1" applyAlignment="1">
      <alignment horizontal="left" vertical="top" wrapText="1"/>
      <protection/>
    </xf>
  </cellXfs>
  <cellStyles count="15">
    <cellStyle name="Normal" xfId="0"/>
    <cellStyle name="2005" xfId="15"/>
    <cellStyle name="Comma" xfId="16"/>
    <cellStyle name="Comma [0]" xfId="17"/>
    <cellStyle name="Currency" xfId="18"/>
    <cellStyle name="Currency [0]" xfId="19"/>
    <cellStyle name="Followed Hyperlink" xfId="20"/>
    <cellStyle name="FootNote" xfId="21"/>
    <cellStyle name="graphHeading" xfId="22"/>
    <cellStyle name="Heading" xfId="23"/>
    <cellStyle name="Hyperlink" xfId="24"/>
    <cellStyle name="Merjed" xfId="25"/>
    <cellStyle name="Normal_GAP Report (Graphs)" xfId="26"/>
    <cellStyle name="Normal_Sheet1" xfId="27"/>
    <cellStyle name="Percent"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Number of High Schools that Did Not Meet AYP by District
</a:t>
            </a:r>
          </a:p>
        </c:rich>
      </c:tx>
      <c:layout>
        <c:manualLayout>
          <c:xMode val="factor"/>
          <c:yMode val="factor"/>
          <c:x val="0.066"/>
          <c:y val="-0.021"/>
        </c:manualLayout>
      </c:layout>
      <c:spPr>
        <a:noFill/>
        <a:ln>
          <a:noFill/>
        </a:ln>
      </c:spPr>
    </c:title>
    <c:plotArea>
      <c:layout>
        <c:manualLayout>
          <c:xMode val="edge"/>
          <c:yMode val="edge"/>
          <c:x val="0.0565"/>
          <c:y val="0.19375"/>
          <c:w val="0.94225"/>
          <c:h val="0.72325"/>
        </c:manualLayout>
      </c:layout>
      <c:barChart>
        <c:barDir val="col"/>
        <c:grouping val="clustered"/>
        <c:varyColors val="0"/>
        <c:ser>
          <c:idx val="2"/>
          <c:order val="0"/>
          <c:tx>
            <c:strRef>
              <c:f>'GAP-2007'!$H$946</c:f>
              <c:strCache>
                <c:ptCount val="1"/>
                <c:pt idx="0">
                  <c:v>2003-04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'GAP-2007'!$C$945:$G$945</c:f>
            </c:strRef>
          </c:cat>
          <c:val>
            <c:numRef>
              <c:f>'GAP-2007'!$C$946:$G$946</c:f>
            </c:numRef>
          </c:val>
        </c:ser>
        <c:ser>
          <c:idx val="1"/>
          <c:order val="1"/>
          <c:tx>
            <c:strRef>
              <c:f>'GAP-2007'!$H$947</c:f>
              <c:strCache>
                <c:ptCount val="1"/>
                <c:pt idx="0">
                  <c:v>2004-05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'GAP-2007'!$C$945:$G$945</c:f>
            </c:strRef>
          </c:cat>
          <c:val>
            <c:numRef>
              <c:f>'GAP-2007'!$C$947:$G$947</c:f>
            </c:numRef>
          </c:val>
        </c:ser>
        <c:ser>
          <c:idx val="0"/>
          <c:order val="2"/>
          <c:tx>
            <c:strRef>
              <c:f>'GAP-2007'!$H$948</c:f>
              <c:strCache>
                <c:ptCount val="1"/>
                <c:pt idx="0">
                  <c:v>2005-06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'GAP-2007'!$C$945:$G$945</c:f>
            </c:strRef>
          </c:cat>
          <c:val>
            <c:numRef>
              <c:f>'GAP-2007'!$C$948:$G$948</c:f>
            </c:numRef>
          </c:val>
        </c:ser>
        <c:axId val="37213667"/>
        <c:axId val="66487548"/>
      </c:barChart>
      <c:catAx>
        <c:axId val="37213667"/>
        <c:scaling>
          <c:orientation val="minMax"/>
        </c:scaling>
        <c:axPos val="b"/>
        <c:delete val="0"/>
        <c:numFmt formatCode="General" sourceLinked="1"/>
        <c:majorTickMark val="out"/>
        <c:minorTickMark val="none"/>
        <c:tickLblPos val="nextTo"/>
        <c:txPr>
          <a:bodyPr/>
          <a:lstStyle/>
          <a:p>
            <a:pPr>
              <a:defRPr lang="en-US" cap="none" sz="1725" b="1" i="0" u="none" baseline="0">
                <a:latin typeface="Arial"/>
                <a:ea typeface="Arial"/>
                <a:cs typeface="Arial"/>
              </a:defRPr>
            </a:pPr>
          </a:p>
        </c:txPr>
        <c:crossAx val="66487548"/>
        <c:crosses val="autoZero"/>
        <c:auto val="1"/>
        <c:lblOffset val="100"/>
        <c:noMultiLvlLbl val="0"/>
      </c:catAx>
      <c:valAx>
        <c:axId val="6648754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213667"/>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5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Percentage of Districts by State Rating by County </a:t>
            </a:r>
          </a:p>
        </c:rich>
      </c:tx>
      <c:layout>
        <c:manualLayout>
          <c:xMode val="factor"/>
          <c:yMode val="factor"/>
          <c:x val="0.0485"/>
          <c:y val="-0.02"/>
        </c:manualLayout>
      </c:layout>
      <c:spPr>
        <a:noFill/>
        <a:ln>
          <a:noFill/>
        </a:ln>
      </c:spPr>
    </c:title>
    <c:plotArea>
      <c:layout>
        <c:manualLayout>
          <c:xMode val="edge"/>
          <c:yMode val="edge"/>
          <c:x val="0.05575"/>
          <c:y val="0.14975"/>
          <c:w val="0.943"/>
          <c:h val="0.7645"/>
        </c:manualLayout>
      </c:layout>
      <c:barChart>
        <c:barDir val="col"/>
        <c:grouping val="clustered"/>
        <c:varyColors val="0"/>
        <c:ser>
          <c:idx val="2"/>
          <c:order val="0"/>
          <c:tx>
            <c:strRef>
              <c:f>'GAP-2007'!$G$873</c:f>
              <c:strCache>
                <c:ptCount val="1"/>
                <c:pt idx="0">
                  <c:v>2004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'GAP-2007'!$C$870:$E$870</c:f>
            </c:strRef>
          </c:cat>
          <c:val>
            <c:numRef>
              <c:f>'GAP-2007'!$C$873:$E$873</c:f>
            </c:numRef>
          </c:val>
        </c:ser>
        <c:ser>
          <c:idx val="1"/>
          <c:order val="1"/>
          <c:tx>
            <c:strRef>
              <c:f>'GAP-2007'!$G$872</c:f>
              <c:strCache>
                <c:ptCount val="1"/>
                <c:pt idx="0">
                  <c:v>2005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'GAP-2007'!$C$870:$E$870</c:f>
            </c:strRef>
          </c:cat>
          <c:val>
            <c:numRef>
              <c:f>'GAP-2007'!$C$872:$E$872</c:f>
            </c:numRef>
          </c:val>
        </c:ser>
        <c:ser>
          <c:idx val="0"/>
          <c:order val="2"/>
          <c:tx>
            <c:strRef>
              <c:f>'GAP-2007'!$G$871</c:f>
              <c:strCache>
                <c:ptCount val="1"/>
                <c:pt idx="0">
                  <c:v>2006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'GAP-2007'!$C$870:$E$870</c:f>
            </c:strRef>
          </c:cat>
          <c:val>
            <c:numRef>
              <c:f>'GAP-2007'!$C$871:$E$871</c:f>
            </c:numRef>
          </c:val>
        </c:ser>
        <c:axId val="50882861"/>
        <c:axId val="55292566"/>
      </c:barChart>
      <c:catAx>
        <c:axId val="5088286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5292566"/>
        <c:crosses val="autoZero"/>
        <c:auto val="1"/>
        <c:lblOffset val="100"/>
        <c:noMultiLvlLbl val="0"/>
      </c:catAx>
      <c:valAx>
        <c:axId val="5529256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0882861"/>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Percentage of Districts that did not meet AYP</a:t>
            </a:r>
          </a:p>
        </c:rich>
      </c:tx>
      <c:layout>
        <c:manualLayout>
          <c:xMode val="factor"/>
          <c:yMode val="factor"/>
          <c:x val="0.07325"/>
          <c:y val="-0.02025"/>
        </c:manualLayout>
      </c:layout>
      <c:spPr>
        <a:noFill/>
        <a:ln>
          <a:noFill/>
        </a:ln>
      </c:spPr>
    </c:title>
    <c:plotArea>
      <c:layout>
        <c:manualLayout>
          <c:xMode val="edge"/>
          <c:yMode val="edge"/>
          <c:x val="0.0565"/>
          <c:y val="0.15475"/>
          <c:w val="0.94225"/>
          <c:h val="0.7935"/>
        </c:manualLayout>
      </c:layout>
      <c:barChart>
        <c:barDir val="col"/>
        <c:grouping val="clustered"/>
        <c:varyColors val="0"/>
        <c:ser>
          <c:idx val="2"/>
          <c:order val="0"/>
          <c:tx>
            <c:strRef>
              <c:f>'GAP-2007'!$E$904</c:f>
              <c:strCache>
                <c:ptCount val="1"/>
                <c:pt idx="0">
                  <c:v>2004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'GAP-2007'!$C$901:$D$901</c:f>
            </c:strRef>
          </c:cat>
          <c:val>
            <c:numRef>
              <c:f>'GAP-2007'!$C$904:$D$904</c:f>
            </c:numRef>
          </c:val>
        </c:ser>
        <c:ser>
          <c:idx val="1"/>
          <c:order val="1"/>
          <c:tx>
            <c:strRef>
              <c:f>'GAP-2007'!$E$903</c:f>
              <c:strCache>
                <c:ptCount val="1"/>
                <c:pt idx="0">
                  <c:v>2005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'GAP-2007'!$C$901:$D$901</c:f>
            </c:strRef>
          </c:cat>
          <c:val>
            <c:numRef>
              <c:f>'GAP-2007'!$C$903:$D$903</c:f>
            </c:numRef>
          </c:val>
        </c:ser>
        <c:ser>
          <c:idx val="0"/>
          <c:order val="2"/>
          <c:tx>
            <c:strRef>
              <c:f>'GAP-2007'!$E$902</c:f>
              <c:strCache>
                <c:ptCount val="1"/>
                <c:pt idx="0">
                  <c:v>2006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'GAP-2007'!$C$901:$D$901</c:f>
            </c:strRef>
          </c:cat>
          <c:val>
            <c:numRef>
              <c:f>'GAP-2007'!$C$902:$D$902</c:f>
            </c:numRef>
          </c:val>
        </c:ser>
        <c:gapWidth val="360"/>
        <c:axId val="27871047"/>
        <c:axId val="49512832"/>
      </c:barChart>
      <c:catAx>
        <c:axId val="27871047"/>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49512832"/>
        <c:crosses val="autoZero"/>
        <c:auto val="1"/>
        <c:lblOffset val="100"/>
        <c:noMultiLvlLbl val="0"/>
      </c:catAx>
      <c:valAx>
        <c:axId val="4951283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7871047"/>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175" b="0" i="0" u="none" baseline="0">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latin typeface="Arial"/>
                <a:ea typeface="Arial"/>
                <a:cs typeface="Arial"/>
              </a:rPr>
              <a:t>K-12 Student Demographics by County</a:t>
            </a:r>
          </a:p>
        </c:rich>
      </c:tx>
      <c:layout>
        <c:manualLayout>
          <c:xMode val="factor"/>
          <c:yMode val="factor"/>
          <c:x val="0.02275"/>
          <c:y val="-0.003"/>
        </c:manualLayout>
      </c:layout>
      <c:spPr>
        <a:noFill/>
        <a:ln>
          <a:noFill/>
        </a:ln>
      </c:spPr>
    </c:title>
    <c:plotArea>
      <c:layout>
        <c:manualLayout>
          <c:xMode val="edge"/>
          <c:yMode val="edge"/>
          <c:x val="0.0565"/>
          <c:y val="0.17725"/>
          <c:w val="0.94225"/>
          <c:h val="0.7355"/>
        </c:manualLayout>
      </c:layout>
      <c:barChart>
        <c:barDir val="col"/>
        <c:grouping val="clustered"/>
        <c:varyColors val="0"/>
        <c:ser>
          <c:idx val="2"/>
          <c:order val="0"/>
          <c:tx>
            <c:strRef>
              <c:f>'GAP-2007'!$G$812</c:f>
              <c:strCache>
                <c:ptCount val="1"/>
                <c:pt idx="0">
                  <c:v>2003-04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'GAP-2007'!$C$811:$F$811</c:f>
            </c:strRef>
          </c:cat>
          <c:val>
            <c:numRef>
              <c:f>'GAP-2007'!$C$812:$F$812</c:f>
            </c:numRef>
          </c:val>
        </c:ser>
        <c:ser>
          <c:idx val="1"/>
          <c:order val="1"/>
          <c:tx>
            <c:strRef>
              <c:f>'GAP-2007'!$G$813</c:f>
              <c:strCache>
                <c:ptCount val="1"/>
                <c:pt idx="0">
                  <c:v>2004-05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'GAP-2007'!$C$811:$F$811</c:f>
            </c:strRef>
          </c:cat>
          <c:val>
            <c:numRef>
              <c:f>'GAP-2007'!$C$813:$F$813</c:f>
            </c:numRef>
          </c:val>
        </c:ser>
        <c:ser>
          <c:idx val="0"/>
          <c:order val="2"/>
          <c:tx>
            <c:strRef>
              <c:f>'GAP-2007'!$G$814</c:f>
              <c:strCache>
                <c:ptCount val="1"/>
                <c:pt idx="0">
                  <c:v>2005-06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'GAP-2007'!$C$811:$F$811</c:f>
            </c:strRef>
          </c:cat>
          <c:val>
            <c:numRef>
              <c:f>'GAP-2007'!$C$814:$F$814</c:f>
            </c:numRef>
          </c:val>
        </c:ser>
        <c:axId val="42962305"/>
        <c:axId val="51116426"/>
      </c:barChart>
      <c:catAx>
        <c:axId val="42962305"/>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51116426"/>
        <c:crosses val="autoZero"/>
        <c:auto val="1"/>
        <c:lblOffset val="100"/>
        <c:noMultiLvlLbl val="0"/>
      </c:catAx>
      <c:valAx>
        <c:axId val="51116426"/>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2962305"/>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K-12 Student Demographics by Percentages for Tarrant County ISDs</a:t>
            </a:r>
          </a:p>
        </c:rich>
      </c:tx>
      <c:layout>
        <c:manualLayout>
          <c:xMode val="factor"/>
          <c:yMode val="factor"/>
          <c:x val="0.068"/>
          <c:y val="-0.01925"/>
        </c:manualLayout>
      </c:layout>
      <c:spPr>
        <a:noFill/>
        <a:ln>
          <a:noFill/>
        </a:ln>
      </c:spPr>
    </c:title>
    <c:plotArea>
      <c:layout>
        <c:manualLayout>
          <c:xMode val="edge"/>
          <c:yMode val="edge"/>
          <c:x val="0.0565"/>
          <c:y val="0.158"/>
          <c:w val="0.94225"/>
          <c:h val="0.7485"/>
        </c:manualLayout>
      </c:layout>
      <c:barChart>
        <c:barDir val="col"/>
        <c:grouping val="clustered"/>
        <c:varyColors val="0"/>
        <c:ser>
          <c:idx val="2"/>
          <c:order val="0"/>
          <c:tx>
            <c:strRef>
              <c:f>'GAP-2007'!$G$753</c:f>
              <c:strCache>
                <c:ptCount val="1"/>
                <c:pt idx="0">
                  <c:v>2003-04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'GAP-2007'!$C$752:$F$752</c:f>
            </c:strRef>
          </c:cat>
          <c:val>
            <c:numRef>
              <c:f>'GAP-2007'!$C$753:$F$753</c:f>
            </c:numRef>
          </c:val>
        </c:ser>
        <c:ser>
          <c:idx val="1"/>
          <c:order val="1"/>
          <c:tx>
            <c:strRef>
              <c:f>'GAP-2007'!$G$754</c:f>
              <c:strCache>
                <c:ptCount val="1"/>
                <c:pt idx="0">
                  <c:v>2004-05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'GAP-2007'!$C$752:$F$752</c:f>
            </c:strRef>
          </c:cat>
          <c:val>
            <c:numRef>
              <c:f>'GAP-2007'!$C$754:$F$754</c:f>
            </c:numRef>
          </c:val>
        </c:ser>
        <c:ser>
          <c:idx val="0"/>
          <c:order val="2"/>
          <c:tx>
            <c:strRef>
              <c:f>'GAP-2007'!$G$755</c:f>
              <c:strCache>
                <c:ptCount val="1"/>
                <c:pt idx="0">
                  <c:v>2005-06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'GAP-2007'!$C$752:$F$752</c:f>
            </c:strRef>
          </c:cat>
          <c:val>
            <c:numRef>
              <c:f>'GAP-2007'!$C$755:$F$755</c:f>
            </c:numRef>
          </c:val>
        </c:ser>
        <c:axId val="57394651"/>
        <c:axId val="46789812"/>
      </c:barChart>
      <c:catAx>
        <c:axId val="57394651"/>
        <c:scaling>
          <c:orientation val="minMax"/>
        </c:scaling>
        <c:axPos val="b"/>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6789812"/>
        <c:crosses val="autoZero"/>
        <c:auto val="1"/>
        <c:lblOffset val="100"/>
        <c:noMultiLvlLbl val="0"/>
      </c:catAx>
      <c:valAx>
        <c:axId val="4678981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7394651"/>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1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latin typeface="Arial"/>
                <a:ea typeface="Arial"/>
                <a:cs typeface="Arial"/>
              </a:rPr>
              <a:t>Percentage of Students Enrolled by Ethnicity in Region 11</a:t>
            </a:r>
          </a:p>
        </c:rich>
      </c:tx>
      <c:layout>
        <c:manualLayout>
          <c:xMode val="factor"/>
          <c:yMode val="factor"/>
          <c:x val="0.062"/>
          <c:y val="-0.01075"/>
        </c:manualLayout>
      </c:layout>
      <c:spPr>
        <a:noFill/>
        <a:ln>
          <a:noFill/>
        </a:ln>
      </c:spPr>
    </c:title>
    <c:plotArea>
      <c:layout>
        <c:manualLayout>
          <c:xMode val="edge"/>
          <c:yMode val="edge"/>
          <c:x val="0.0575"/>
          <c:y val="0.11275"/>
          <c:w val="0.94125"/>
          <c:h val="0.84475"/>
        </c:manualLayout>
      </c:layout>
      <c:barChart>
        <c:barDir val="col"/>
        <c:grouping val="clustered"/>
        <c:varyColors val="0"/>
        <c:ser>
          <c:idx val="0"/>
          <c:order val="0"/>
          <c:tx>
            <c:strRef>
              <c:f>'GAP-2007'!$B$413</c:f>
              <c:strCache>
                <c:ptCount val="1"/>
                <c:pt idx="0">
                  <c:v>2002-2003</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'GAP-2007'!$D$412:$G$412</c:f>
            </c:strRef>
          </c:cat>
          <c:val>
            <c:numRef>
              <c:f>'GAP-2007'!$D$413:$G$413</c:f>
            </c:numRef>
          </c:val>
        </c:ser>
        <c:ser>
          <c:idx val="1"/>
          <c:order val="1"/>
          <c:tx>
            <c:strRef>
              <c:f>'GAP-2007'!$B$414</c:f>
              <c:strCache>
                <c:ptCount val="1"/>
                <c:pt idx="0">
                  <c:v>2003-2004</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'GAP-2007'!$D$412:$G$412</c:f>
            </c:strRef>
          </c:cat>
          <c:val>
            <c:numRef>
              <c:f>'GAP-2007'!$D$414:$G$414</c:f>
            </c:numRef>
          </c:val>
        </c:ser>
        <c:ser>
          <c:idx val="2"/>
          <c:order val="2"/>
          <c:tx>
            <c:strRef>
              <c:f>'GAP-2007'!$B$415</c:f>
              <c:strCache>
                <c:ptCount val="1"/>
                <c:pt idx="0">
                  <c:v>2004-2005</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'GAP-2007'!$D$412:$G$412</c:f>
            </c:strRef>
          </c:cat>
          <c:val>
            <c:numRef>
              <c:f>'GAP-2007'!$D$415:$G$415</c:f>
            </c:numRef>
          </c:val>
        </c:ser>
        <c:ser>
          <c:idx val="3"/>
          <c:order val="3"/>
          <c:tx>
            <c:strRef>
              <c:f>'GAP-2007'!$B$416</c:f>
              <c:strCache>
                <c:ptCount val="1"/>
                <c:pt idx="0">
                  <c:v>2005-2006</c:v>
                </c:pt>
              </c:strCache>
            </c:strRef>
          </c:tx>
          <c:spPr>
            <a:gradFill rotWithShape="1">
              <a:gsLst>
                <a:gs pos="0">
                  <a:srgbClr val="5E7575"/>
                </a:gs>
                <a:gs pos="50000">
                  <a:srgbClr val="CCFFFF"/>
                </a:gs>
                <a:gs pos="100000">
                  <a:srgbClr val="5E75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'GAP-2007'!$D$412:$G$412</c:f>
            </c:strRef>
          </c:cat>
          <c:val>
            <c:numRef>
              <c:f>'GAP-2007'!$D$416:$G$416</c:f>
            </c:numRef>
          </c:val>
        </c:ser>
        <c:axId val="61517021"/>
        <c:axId val="16782278"/>
      </c:barChart>
      <c:catAx>
        <c:axId val="61517021"/>
        <c:scaling>
          <c:orientation val="minMax"/>
        </c:scaling>
        <c:axPos val="b"/>
        <c:delete val="0"/>
        <c:numFmt formatCode="General" sourceLinked="1"/>
        <c:majorTickMark val="out"/>
        <c:minorTickMark val="none"/>
        <c:tickLblPos val="nextTo"/>
        <c:txPr>
          <a:bodyPr/>
          <a:lstStyle/>
          <a:p>
            <a:pPr>
              <a:defRPr lang="en-US" cap="none" sz="1150" b="1" i="0" u="none" baseline="0">
                <a:latin typeface="Arial"/>
                <a:ea typeface="Arial"/>
                <a:cs typeface="Arial"/>
              </a:defRPr>
            </a:pPr>
          </a:p>
        </c:txPr>
        <c:crossAx val="16782278"/>
        <c:crosses val="autoZero"/>
        <c:auto val="1"/>
        <c:lblOffset val="100"/>
        <c:noMultiLvlLbl val="0"/>
      </c:catAx>
      <c:valAx>
        <c:axId val="1678227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1517021"/>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K-12 Student Demographics by Percentage for Denton County ISDs</a:t>
            </a:r>
            <a:r>
              <a:rPr lang="en-US" cap="none" sz="1125" b="1" i="0" u="none" baseline="0">
                <a:latin typeface="Arial"/>
                <a:ea typeface="Arial"/>
                <a:cs typeface="Arial"/>
              </a:rPr>
              <a:t>
</a:t>
            </a:r>
          </a:p>
        </c:rich>
      </c:tx>
      <c:layout>
        <c:manualLayout>
          <c:xMode val="factor"/>
          <c:yMode val="factor"/>
          <c:x val="0.10025"/>
          <c:y val="-0.021"/>
        </c:manualLayout>
      </c:layout>
      <c:spPr>
        <a:noFill/>
        <a:ln>
          <a:noFill/>
        </a:ln>
      </c:spPr>
    </c:title>
    <c:plotArea>
      <c:layout>
        <c:manualLayout>
          <c:xMode val="edge"/>
          <c:yMode val="edge"/>
          <c:x val="0.05375"/>
          <c:y val="0.16975"/>
          <c:w val="0.945"/>
          <c:h val="0.743"/>
        </c:manualLayout>
      </c:layout>
      <c:barChart>
        <c:barDir val="col"/>
        <c:grouping val="clustered"/>
        <c:varyColors val="0"/>
        <c:ser>
          <c:idx val="2"/>
          <c:order val="0"/>
          <c:tx>
            <c:strRef>
              <c:f>'GAP-2007'!$G$677</c:f>
              <c:strCache>
                <c:ptCount val="1"/>
                <c:pt idx="0">
                  <c:v>2003-04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'GAP-2007'!$C$676:$F$676</c:f>
            </c:strRef>
          </c:cat>
          <c:val>
            <c:numRef>
              <c:f>'GAP-2007'!$C$677:$F$677</c:f>
            </c:numRef>
          </c:val>
        </c:ser>
        <c:ser>
          <c:idx val="1"/>
          <c:order val="1"/>
          <c:tx>
            <c:strRef>
              <c:f>'GAP-2007'!$G$678</c:f>
              <c:strCache>
                <c:ptCount val="1"/>
                <c:pt idx="0">
                  <c:v>2004-05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'GAP-2007'!$C$676:$F$676</c:f>
            </c:strRef>
          </c:cat>
          <c:val>
            <c:numRef>
              <c:f>'GAP-2007'!$C$678:$F$678</c:f>
            </c:numRef>
          </c:val>
        </c:ser>
        <c:ser>
          <c:idx val="0"/>
          <c:order val="2"/>
          <c:tx>
            <c:strRef>
              <c:f>'GAP-2007'!$G$679</c:f>
              <c:strCache>
                <c:ptCount val="1"/>
                <c:pt idx="0">
                  <c:v>2005-06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'GAP-2007'!$C$676:$F$676</c:f>
            </c:strRef>
          </c:cat>
          <c:val>
            <c:numRef>
              <c:f>'GAP-2007'!$C$679:$F$679</c:f>
            </c:numRef>
          </c:val>
        </c:ser>
        <c:axId val="16822775"/>
        <c:axId val="17187248"/>
      </c:barChart>
      <c:catAx>
        <c:axId val="16822775"/>
        <c:scaling>
          <c:orientation val="minMax"/>
        </c:scaling>
        <c:axPos val="b"/>
        <c:delete val="0"/>
        <c:numFmt formatCode="General" sourceLinked="1"/>
        <c:majorTickMark val="out"/>
        <c:minorTickMark val="none"/>
        <c:tickLblPos val="nextTo"/>
        <c:txPr>
          <a:bodyPr/>
          <a:lstStyle/>
          <a:p>
            <a:pPr>
              <a:defRPr lang="en-US" cap="none" sz="1150" b="1" i="0" u="none" baseline="0">
                <a:latin typeface="Arial"/>
                <a:ea typeface="Arial"/>
                <a:cs typeface="Arial"/>
              </a:defRPr>
            </a:pPr>
          </a:p>
        </c:txPr>
        <c:crossAx val="17187248"/>
        <c:crosses val="autoZero"/>
        <c:auto val="1"/>
        <c:lblOffset val="100"/>
        <c:noMultiLvlLbl val="0"/>
      </c:catAx>
      <c:valAx>
        <c:axId val="1718724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822775"/>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K-12 Student Demographics by Percentage for Dallas County ISDs</a:t>
            </a:r>
          </a:p>
        </c:rich>
      </c:tx>
      <c:layout>
        <c:manualLayout>
          <c:xMode val="factor"/>
          <c:yMode val="factor"/>
          <c:x val="0.05525"/>
          <c:y val="-0.0175"/>
        </c:manualLayout>
      </c:layout>
      <c:spPr>
        <a:noFill/>
        <a:ln>
          <a:noFill/>
        </a:ln>
      </c:spPr>
    </c:title>
    <c:plotArea>
      <c:layout>
        <c:manualLayout>
          <c:xMode val="edge"/>
          <c:yMode val="edge"/>
          <c:x val="0.05175"/>
          <c:y val="0.2425"/>
          <c:w val="0.947"/>
          <c:h val="0.66675"/>
        </c:manualLayout>
      </c:layout>
      <c:barChart>
        <c:barDir val="col"/>
        <c:grouping val="clustered"/>
        <c:varyColors val="0"/>
        <c:ser>
          <c:idx val="2"/>
          <c:order val="0"/>
          <c:tx>
            <c:strRef>
              <c:f>'GAP-2007'!$G$608</c:f>
              <c:strCache>
                <c:ptCount val="1"/>
                <c:pt idx="0">
                  <c:v>2003-04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'GAP-2007'!$C$607:$F$607</c:f>
            </c:strRef>
          </c:cat>
          <c:val>
            <c:numRef>
              <c:f>'GAP-2007'!$C$608:$F$608</c:f>
            </c:numRef>
          </c:val>
        </c:ser>
        <c:ser>
          <c:idx val="1"/>
          <c:order val="1"/>
          <c:tx>
            <c:strRef>
              <c:f>'GAP-2007'!$G$609</c:f>
              <c:strCache>
                <c:ptCount val="1"/>
                <c:pt idx="0">
                  <c:v>2004-05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'GAP-2007'!$C$607:$F$607</c:f>
            </c:strRef>
          </c:cat>
          <c:val>
            <c:numRef>
              <c:f>'GAP-2007'!$C$609:$F$609</c:f>
            </c:numRef>
          </c:val>
        </c:ser>
        <c:ser>
          <c:idx val="0"/>
          <c:order val="2"/>
          <c:tx>
            <c:strRef>
              <c:f>'GAP-2007'!$G$610</c:f>
              <c:strCache>
                <c:ptCount val="1"/>
                <c:pt idx="0">
                  <c:v>2005-06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'GAP-2007'!$C$607:$F$607</c:f>
            </c:strRef>
          </c:cat>
          <c:val>
            <c:numRef>
              <c:f>'GAP-2007'!$C$610:$F$610</c:f>
            </c:numRef>
          </c:val>
        </c:ser>
        <c:axId val="20467505"/>
        <c:axId val="49989818"/>
      </c:barChart>
      <c:catAx>
        <c:axId val="20467505"/>
        <c:scaling>
          <c:orientation val="minMax"/>
        </c:scaling>
        <c:axPos val="b"/>
        <c:delete val="0"/>
        <c:numFmt formatCode="General" sourceLinked="1"/>
        <c:majorTickMark val="out"/>
        <c:minorTickMark val="none"/>
        <c:tickLblPos val="nextTo"/>
        <c:txPr>
          <a:bodyPr/>
          <a:lstStyle/>
          <a:p>
            <a:pPr>
              <a:defRPr lang="en-US" cap="none" sz="1150" b="1" i="0" u="none" baseline="0">
                <a:latin typeface="Arial"/>
                <a:ea typeface="Arial"/>
                <a:cs typeface="Arial"/>
              </a:defRPr>
            </a:pPr>
          </a:p>
        </c:txPr>
        <c:crossAx val="49989818"/>
        <c:crosses val="autoZero"/>
        <c:auto val="1"/>
        <c:lblOffset val="100"/>
        <c:noMultiLvlLbl val="0"/>
      </c:catAx>
      <c:valAx>
        <c:axId val="4998981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0467505"/>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Population Distribution by 
Ethnicity for Selected North Texas Counties</a:t>
            </a:r>
          </a:p>
        </c:rich>
      </c:tx>
      <c:layout>
        <c:manualLayout>
          <c:xMode val="factor"/>
          <c:yMode val="factor"/>
          <c:x val="0.06925"/>
          <c:y val="-0.0145"/>
        </c:manualLayout>
      </c:layout>
      <c:spPr>
        <a:noFill/>
        <a:ln>
          <a:noFill/>
        </a:ln>
      </c:spPr>
    </c:title>
    <c:plotArea>
      <c:layout>
        <c:manualLayout>
          <c:xMode val="edge"/>
          <c:yMode val="edge"/>
          <c:x val="0.05175"/>
          <c:y val="0.10275"/>
          <c:w val="0.94675"/>
          <c:h val="0.7745"/>
        </c:manualLayout>
      </c:layout>
      <c:barChart>
        <c:barDir val="col"/>
        <c:grouping val="clustered"/>
        <c:varyColors val="0"/>
        <c:ser>
          <c:idx val="0"/>
          <c:order val="0"/>
          <c:tx>
            <c:strRef>
              <c:f>'GAP-2007'!$B$329</c:f>
              <c:strCache>
                <c:ptCount val="1"/>
                <c:pt idx="0">
                  <c:v>Collin</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'GAP-2007'!$C$328:$F$328</c:f>
            </c:strRef>
          </c:cat>
          <c:val>
            <c:numRef>
              <c:f>'GAP-2007'!$C$329:$F$329</c:f>
            </c:numRef>
          </c:val>
        </c:ser>
        <c:ser>
          <c:idx val="1"/>
          <c:order val="1"/>
          <c:tx>
            <c:strRef>
              <c:f>'GAP-2007'!$B$330</c:f>
              <c:strCache>
                <c:ptCount val="1"/>
                <c:pt idx="0">
                  <c:v>Dallas</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'GAP-2007'!$C$328:$F$328</c:f>
            </c:strRef>
          </c:cat>
          <c:val>
            <c:numRef>
              <c:f>'GAP-2007'!$C$330:$F$330</c:f>
            </c:numRef>
          </c:val>
        </c:ser>
        <c:ser>
          <c:idx val="2"/>
          <c:order val="2"/>
          <c:tx>
            <c:strRef>
              <c:f>'GAP-2007'!$B$331</c:f>
              <c:strCache>
                <c:ptCount val="1"/>
                <c:pt idx="0">
                  <c:v>Denton</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'GAP-2007'!$C$331:$F$331</c:f>
            </c:numRef>
          </c:val>
        </c:ser>
        <c:ser>
          <c:idx val="3"/>
          <c:order val="3"/>
          <c:tx>
            <c:strRef>
              <c:f>'GAP-2007'!$B$332</c:f>
              <c:strCache>
                <c:ptCount val="1"/>
                <c:pt idx="0">
                  <c:v>Tarrant</c:v>
                </c:pt>
              </c:strCache>
            </c:strRef>
          </c:tx>
          <c:spPr>
            <a:gradFill rotWithShape="1">
              <a:gsLst>
                <a:gs pos="0">
                  <a:srgbClr val="5E7575"/>
                </a:gs>
                <a:gs pos="50000">
                  <a:srgbClr val="CCFFFF"/>
                </a:gs>
                <a:gs pos="100000">
                  <a:srgbClr val="5E75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'GAP-2007'!$C$332:$F$332</c:f>
            </c:numRef>
          </c:val>
        </c:ser>
        <c:axId val="47255179"/>
        <c:axId val="22643428"/>
      </c:barChart>
      <c:catAx>
        <c:axId val="47255179"/>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2643428"/>
        <c:crosses val="autoZero"/>
        <c:auto val="1"/>
        <c:lblOffset val="100"/>
        <c:noMultiLvlLbl val="0"/>
      </c:catAx>
      <c:valAx>
        <c:axId val="22643428"/>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255179"/>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Economically Disadvantaged population 
for Selected North Texas Counties</a:t>
            </a:r>
          </a:p>
        </c:rich>
      </c:tx>
      <c:layout>
        <c:manualLayout>
          <c:xMode val="factor"/>
          <c:yMode val="factor"/>
          <c:x val="0.043"/>
          <c:y val="-0.00925"/>
        </c:manualLayout>
      </c:layout>
      <c:spPr>
        <a:noFill/>
        <a:ln>
          <a:noFill/>
        </a:ln>
      </c:spPr>
    </c:title>
    <c:plotArea>
      <c:layout>
        <c:manualLayout>
          <c:xMode val="edge"/>
          <c:yMode val="edge"/>
          <c:x val="0.05475"/>
          <c:y val="0.1445"/>
          <c:w val="0.88175"/>
          <c:h val="0.75875"/>
        </c:manualLayout>
      </c:layout>
      <c:barChart>
        <c:barDir val="col"/>
        <c:grouping val="clustered"/>
        <c:varyColors val="0"/>
        <c:ser>
          <c:idx val="0"/>
          <c:order val="0"/>
          <c:tx>
            <c:strRef>
              <c:f>'GAP-2007'!$B$329</c:f>
              <c:strCache>
                <c:ptCount val="1"/>
                <c:pt idx="0">
                  <c:v>Collin</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'GAP-2007'!$G$328</c:f>
            </c:strRef>
          </c:cat>
          <c:val>
            <c:numRef>
              <c:f>'GAP-2007'!$G$329</c:f>
            </c:numRef>
          </c:val>
        </c:ser>
        <c:ser>
          <c:idx val="1"/>
          <c:order val="1"/>
          <c:tx>
            <c:strRef>
              <c:f>'GAP-2007'!$B$330</c:f>
              <c:strCache>
                <c:ptCount val="1"/>
                <c:pt idx="0">
                  <c:v>Dallas</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'GAP-2007'!$G$330</c:f>
            </c:numRef>
          </c:val>
        </c:ser>
        <c:ser>
          <c:idx val="2"/>
          <c:order val="2"/>
          <c:tx>
            <c:strRef>
              <c:f>'GAP-2007'!$B$331</c:f>
              <c:strCache>
                <c:ptCount val="1"/>
                <c:pt idx="0">
                  <c:v>Denton</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'GAP-2007'!$G$331</c:f>
            </c:numRef>
          </c:val>
        </c:ser>
        <c:ser>
          <c:idx val="3"/>
          <c:order val="3"/>
          <c:tx>
            <c:strRef>
              <c:f>'GAP-2007'!$B$332</c:f>
              <c:strCache>
                <c:ptCount val="1"/>
                <c:pt idx="0">
                  <c:v>Tarrant</c:v>
                </c:pt>
              </c:strCache>
            </c:strRef>
          </c:tx>
          <c:spPr>
            <a:gradFill rotWithShape="1">
              <a:gsLst>
                <a:gs pos="0">
                  <a:srgbClr val="5E7575"/>
                </a:gs>
                <a:gs pos="50000">
                  <a:srgbClr val="CCFFFF"/>
                </a:gs>
                <a:gs pos="100000">
                  <a:srgbClr val="5E75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val>
            <c:numRef>
              <c:f>'GAP-2007'!$G$332</c:f>
            </c:numRef>
          </c:val>
        </c:ser>
        <c:gapWidth val="500"/>
        <c:axId val="2464261"/>
        <c:axId val="22178350"/>
      </c:barChart>
      <c:catAx>
        <c:axId val="2464261"/>
        <c:scaling>
          <c:orientation val="minMax"/>
        </c:scaling>
        <c:axPos val="b"/>
        <c:delete val="0"/>
        <c:numFmt formatCode="General" sourceLinked="1"/>
        <c:majorTickMark val="out"/>
        <c:minorTickMark val="none"/>
        <c:tickLblPos val="nextTo"/>
        <c:txPr>
          <a:bodyPr/>
          <a:lstStyle/>
          <a:p>
            <a:pPr>
              <a:defRPr lang="en-US" cap="none" sz="1200" b="1" i="0" u="none" baseline="0">
                <a:latin typeface="Arial"/>
                <a:ea typeface="Arial"/>
                <a:cs typeface="Arial"/>
              </a:defRPr>
            </a:pPr>
          </a:p>
        </c:txPr>
        <c:crossAx val="22178350"/>
        <c:crosses val="autoZero"/>
        <c:auto val="1"/>
        <c:lblOffset val="100"/>
        <c:noMultiLvlLbl val="0"/>
      </c:catAx>
      <c:valAx>
        <c:axId val="22178350"/>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464261"/>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4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Percentage of Students Enrolled by Ethnicity in Region 10 </a:t>
            </a:r>
          </a:p>
        </c:rich>
      </c:tx>
      <c:layout>
        <c:manualLayout>
          <c:xMode val="factor"/>
          <c:yMode val="factor"/>
          <c:x val="0.06675"/>
          <c:y val="0.039"/>
        </c:manualLayout>
      </c:layout>
      <c:spPr>
        <a:noFill/>
        <a:ln>
          <a:noFill/>
        </a:ln>
      </c:spPr>
    </c:title>
    <c:plotArea>
      <c:layout>
        <c:manualLayout>
          <c:xMode val="edge"/>
          <c:yMode val="edge"/>
          <c:x val="0.07475"/>
          <c:y val="0.23325"/>
          <c:w val="0.821"/>
          <c:h val="0.64275"/>
        </c:manualLayout>
      </c:layout>
      <c:barChart>
        <c:barDir val="col"/>
        <c:grouping val="clustered"/>
        <c:varyColors val="0"/>
        <c:ser>
          <c:idx val="0"/>
          <c:order val="0"/>
          <c:tx>
            <c:strRef>
              <c:f>'GAP-2007'!$B$386</c:f>
              <c:strCache>
                <c:ptCount val="1"/>
                <c:pt idx="0">
                  <c:v>2002-2003</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'GAP-2007'!$D$385:$G$385</c:f>
            </c:strRef>
          </c:cat>
          <c:val>
            <c:numRef>
              <c:f>'GAP-2007'!$D$386:$G$386</c:f>
            </c:numRef>
          </c:val>
        </c:ser>
        <c:ser>
          <c:idx val="1"/>
          <c:order val="1"/>
          <c:tx>
            <c:strRef>
              <c:f>'GAP-2007'!$B$387</c:f>
              <c:strCache>
                <c:ptCount val="1"/>
                <c:pt idx="0">
                  <c:v>2003-2004</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'GAP-2007'!$D$385:$G$385</c:f>
            </c:strRef>
          </c:cat>
          <c:val>
            <c:numRef>
              <c:f>'GAP-2007'!$D$387:$G$387</c:f>
            </c:numRef>
          </c:val>
        </c:ser>
        <c:ser>
          <c:idx val="2"/>
          <c:order val="2"/>
          <c:tx>
            <c:strRef>
              <c:f>'GAP-2007'!$B$388</c:f>
              <c:strCache>
                <c:ptCount val="1"/>
                <c:pt idx="0">
                  <c:v>2004-2005</c:v>
                </c:pt>
              </c:strCache>
            </c:strRef>
          </c:tx>
          <c:spPr>
            <a:gradFill rotWithShape="1">
              <a:gsLst>
                <a:gs pos="0">
                  <a:srgbClr val="007500"/>
                </a:gs>
                <a:gs pos="100000">
                  <a:srgbClr val="00FF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'GAP-2007'!$D$385:$G$385</c:f>
            </c:strRef>
          </c:cat>
          <c:val>
            <c:numRef>
              <c:f>'GAP-2007'!$D$388:$G$388</c:f>
            </c:numRef>
          </c:val>
        </c:ser>
        <c:ser>
          <c:idx val="3"/>
          <c:order val="3"/>
          <c:tx>
            <c:strRef>
              <c:f>'GAP-2007'!$B$389</c:f>
              <c:strCache>
                <c:ptCount val="1"/>
                <c:pt idx="0">
                  <c:v>2005-2006</c:v>
                </c:pt>
              </c:strCache>
            </c:strRef>
          </c:tx>
          <c:spPr>
            <a:gradFill rotWithShape="1">
              <a:gsLst>
                <a:gs pos="0">
                  <a:srgbClr val="5E7575"/>
                </a:gs>
                <a:gs pos="100000">
                  <a:srgbClr val="CC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'GAP-2007'!$D$385:$G$385</c:f>
            </c:strRef>
          </c:cat>
          <c:val>
            <c:numRef>
              <c:f>'GAP-2007'!$D$389:$G$389</c:f>
            </c:numRef>
          </c:val>
        </c:ser>
        <c:axId val="65387423"/>
        <c:axId val="51615896"/>
      </c:barChart>
      <c:catAx>
        <c:axId val="65387423"/>
        <c:scaling>
          <c:orientation val="minMax"/>
        </c:scaling>
        <c:axPos val="b"/>
        <c:delete val="0"/>
        <c:numFmt formatCode="General" sourceLinked="1"/>
        <c:majorTickMark val="out"/>
        <c:minorTickMark val="none"/>
        <c:tickLblPos val="nextTo"/>
        <c:crossAx val="51615896"/>
        <c:crosses val="autoZero"/>
        <c:auto val="1"/>
        <c:lblOffset val="100"/>
        <c:noMultiLvlLbl val="0"/>
      </c:catAx>
      <c:valAx>
        <c:axId val="51615896"/>
        <c:scaling>
          <c:orientation val="minMax"/>
        </c:scaling>
        <c:axPos val="l"/>
        <c:majorGridlines/>
        <c:delete val="0"/>
        <c:numFmt formatCode="General" sourceLinked="1"/>
        <c:majorTickMark val="out"/>
        <c:minorTickMark val="none"/>
        <c:tickLblPos val="nextTo"/>
        <c:crossAx val="65387423"/>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Percentage of Economically Disadvantaged Students by Region</a:t>
            </a:r>
          </a:p>
        </c:rich>
      </c:tx>
      <c:layout>
        <c:manualLayout>
          <c:xMode val="factor"/>
          <c:yMode val="factor"/>
          <c:x val="0.048"/>
          <c:y val="0.01675"/>
        </c:manualLayout>
      </c:layout>
      <c:spPr>
        <a:noFill/>
        <a:ln>
          <a:noFill/>
        </a:ln>
      </c:spPr>
    </c:title>
    <c:plotArea>
      <c:layout>
        <c:manualLayout>
          <c:xMode val="edge"/>
          <c:yMode val="edge"/>
          <c:x val="0.07525"/>
          <c:y val="0.1315"/>
          <c:w val="0.8205"/>
          <c:h val="0.73225"/>
        </c:manualLayout>
      </c:layout>
      <c:barChart>
        <c:barDir val="col"/>
        <c:grouping val="clustered"/>
        <c:varyColors val="0"/>
        <c:ser>
          <c:idx val="0"/>
          <c:order val="0"/>
          <c:tx>
            <c:strRef>
              <c:f>'GAP-2007'!$C$386</c:f>
              <c:strCache>
                <c:ptCount val="1"/>
                <c:pt idx="0">
                  <c:v>Region 10</c:v>
                </c:pt>
              </c:strCache>
            </c:strRef>
          </c:tx>
          <c:spPr>
            <a:gradFill rotWithShape="1">
              <a:gsLst>
                <a:gs pos="0">
                  <a:srgbClr val="464675"/>
                </a:gs>
                <a:gs pos="100000">
                  <a:srgbClr val="9999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'GAP-2007'!$B$413:$B$416</c:f>
            </c:strRef>
          </c:cat>
          <c:val>
            <c:numRef>
              <c:f>'GAP-2007'!$H$386:$H$389</c:f>
            </c:numRef>
          </c:val>
        </c:ser>
        <c:ser>
          <c:idx val="1"/>
          <c:order val="1"/>
          <c:tx>
            <c:strRef>
              <c:f>'GAP-2007'!$C$413</c:f>
              <c:strCache>
                <c:ptCount val="1"/>
                <c:pt idx="0">
                  <c:v>Region 11</c:v>
                </c:pt>
              </c:strCache>
            </c:strRef>
          </c:tx>
          <c:spPr>
            <a:gradFill rotWithShape="1">
              <a:gsLst>
                <a:gs pos="0">
                  <a:srgbClr val="46172F"/>
                </a:gs>
                <a:gs pos="100000">
                  <a:srgbClr val="993366"/>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'GAP-2007'!$B$413:$B$416</c:f>
            </c:strRef>
          </c:cat>
          <c:val>
            <c:numRef>
              <c:f>'GAP-2007'!$H$413:$H$416</c:f>
            </c:numRef>
          </c:val>
        </c:ser>
        <c:axId val="61889881"/>
        <c:axId val="20138018"/>
      </c:barChart>
      <c:catAx>
        <c:axId val="61889881"/>
        <c:scaling>
          <c:orientation val="minMax"/>
        </c:scaling>
        <c:axPos val="b"/>
        <c:delete val="0"/>
        <c:numFmt formatCode="General" sourceLinked="1"/>
        <c:majorTickMark val="out"/>
        <c:minorTickMark val="none"/>
        <c:tickLblPos val="nextTo"/>
        <c:crossAx val="20138018"/>
        <c:crosses val="autoZero"/>
        <c:auto val="1"/>
        <c:lblOffset val="100"/>
        <c:noMultiLvlLbl val="0"/>
      </c:catAx>
      <c:valAx>
        <c:axId val="20138018"/>
        <c:scaling>
          <c:orientation val="minMax"/>
        </c:scaling>
        <c:axPos val="l"/>
        <c:majorGridlines/>
        <c:delete val="0"/>
        <c:numFmt formatCode="General" sourceLinked="1"/>
        <c:majorTickMark val="out"/>
        <c:minorTickMark val="none"/>
        <c:tickLblPos val="nextTo"/>
        <c:crossAx val="61889881"/>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FFFF99"/>
        </a:solidFill>
        <a:ln w="12700">
          <a:solidFill>
            <a:srgbClr val="808080"/>
          </a:solidFill>
        </a:ln>
      </c:spPr>
    </c:plotArea>
    <c:plotVisOnly val="0"/>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K-12  Student Demographics by Percentage for Collin County  ISDs</a:t>
            </a:r>
          </a:p>
        </c:rich>
      </c:tx>
      <c:layout>
        <c:manualLayout>
          <c:xMode val="factor"/>
          <c:yMode val="factor"/>
          <c:x val="0.06375"/>
          <c:y val="-0.018"/>
        </c:manualLayout>
      </c:layout>
      <c:spPr>
        <a:noFill/>
        <a:ln>
          <a:noFill/>
        </a:ln>
      </c:spPr>
    </c:title>
    <c:plotArea>
      <c:layout>
        <c:manualLayout>
          <c:xMode val="edge"/>
          <c:yMode val="edge"/>
          <c:x val="0.0515"/>
          <c:y val="0.184"/>
          <c:w val="0.9475"/>
          <c:h val="0.724"/>
        </c:manualLayout>
      </c:layout>
      <c:barChart>
        <c:barDir val="col"/>
        <c:grouping val="clustered"/>
        <c:varyColors val="0"/>
        <c:ser>
          <c:idx val="0"/>
          <c:order val="0"/>
          <c:tx>
            <c:strRef>
              <c:f>'GAP-2007'!$G$521</c:f>
              <c:strCache>
                <c:ptCount val="1"/>
                <c:pt idx="0">
                  <c:v>2003-04</c:v>
                </c:pt>
              </c:strCache>
            </c:strRef>
          </c:tx>
          <c:spPr>
            <a:gradFill rotWithShape="1">
              <a:gsLst>
                <a:gs pos="0">
                  <a:srgbClr val="007500"/>
                </a:gs>
                <a:gs pos="50000">
                  <a:srgbClr val="00FF00"/>
                </a:gs>
                <a:gs pos="100000">
                  <a:srgbClr val="007500"/>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'GAP-2007'!$C$520:$F$520</c:f>
            </c:strRef>
          </c:cat>
          <c:val>
            <c:numRef>
              <c:f>'GAP-2007'!$C$521:$F$521</c:f>
            </c:numRef>
          </c:val>
        </c:ser>
        <c:ser>
          <c:idx val="1"/>
          <c:order val="1"/>
          <c:tx>
            <c:strRef>
              <c:f>'GAP-2007'!$G$522</c:f>
              <c:strCache>
                <c:ptCount val="1"/>
                <c:pt idx="0">
                  <c:v>2004-05</c:v>
                </c:pt>
              </c:strCache>
            </c:strRef>
          </c:tx>
          <c:spPr>
            <a:gradFill rotWithShape="1">
              <a:gsLst>
                <a:gs pos="0">
                  <a:srgbClr val="46172F"/>
                </a:gs>
                <a:gs pos="50000">
                  <a:srgbClr val="993366"/>
                </a:gs>
                <a:gs pos="100000">
                  <a:srgbClr val="46172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'GAP-2007'!$C$520:$F$520</c:f>
            </c:strRef>
          </c:cat>
          <c:val>
            <c:numRef>
              <c:f>'GAP-2007'!$C$522:$F$522</c:f>
            </c:numRef>
          </c:val>
        </c:ser>
        <c:ser>
          <c:idx val="2"/>
          <c:order val="2"/>
          <c:tx>
            <c:strRef>
              <c:f>'GAP-2007'!$G$523</c:f>
              <c:strCache>
                <c:ptCount val="1"/>
                <c:pt idx="0">
                  <c:v>2005-06</c:v>
                </c:pt>
              </c:strCache>
            </c:strRef>
          </c:tx>
          <c:spPr>
            <a:gradFill rotWithShape="1">
              <a:gsLst>
                <a:gs pos="0">
                  <a:srgbClr val="464675"/>
                </a:gs>
                <a:gs pos="50000">
                  <a:srgbClr val="9999FF"/>
                </a:gs>
                <a:gs pos="100000">
                  <a:srgbClr val="464675"/>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'GAP-2007'!$C$520:$F$520</c:f>
            </c:strRef>
          </c:cat>
          <c:val>
            <c:numRef>
              <c:f>'GAP-2007'!$C$523:$F$523</c:f>
            </c:numRef>
          </c:val>
        </c:ser>
        <c:axId val="47024435"/>
        <c:axId val="20566732"/>
      </c:barChart>
      <c:catAx>
        <c:axId val="47024435"/>
        <c:scaling>
          <c:orientation val="minMax"/>
        </c:scaling>
        <c:axPos val="b"/>
        <c:delete val="0"/>
        <c:numFmt formatCode="General" sourceLinked="1"/>
        <c:majorTickMark val="out"/>
        <c:minorTickMark val="none"/>
        <c:tickLblPos val="nextTo"/>
        <c:txPr>
          <a:bodyPr/>
          <a:lstStyle/>
          <a:p>
            <a:pPr>
              <a:defRPr lang="en-US" cap="none" sz="1175" b="1" i="0" u="none" baseline="0">
                <a:latin typeface="Arial"/>
                <a:ea typeface="Arial"/>
                <a:cs typeface="Arial"/>
              </a:defRPr>
            </a:pPr>
          </a:p>
        </c:txPr>
        <c:crossAx val="20566732"/>
        <c:crosses val="autoZero"/>
        <c:auto val="1"/>
        <c:lblOffset val="100"/>
        <c:noMultiLvlLbl val="0"/>
      </c:catAx>
      <c:valAx>
        <c:axId val="20566732"/>
        <c:scaling>
          <c:orientation val="minMax"/>
        </c:scaling>
        <c:axPos val="l"/>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024435"/>
        <c:crossesAt val="1"/>
        <c:crossBetween val="between"/>
        <c:dispUnits/>
      </c:valAx>
      <c:dTable>
        <c:showHorzBorder val="1"/>
        <c:showVertBorder val="1"/>
        <c:showOutline val="1"/>
        <c:showKeys val="1"/>
        <c:spPr>
          <a:ln w="3175">
            <a:solidFill/>
          </a:ln>
        </c:spPr>
        <c:txPr>
          <a:bodyPr vert="horz" rot="0"/>
          <a:lstStyle/>
          <a:p>
            <a:pPr>
              <a:defRPr lang="en-US" cap="none" sz="800" b="0" i="0" u="none" baseline="0">
                <a:latin typeface="Arial"/>
                <a:ea typeface="Arial"/>
                <a:cs typeface="Arial"/>
              </a:defRPr>
            </a:pPr>
          </a:p>
        </c:txPr>
      </c:dTable>
      <c:spPr>
        <a:solidFill>
          <a:srgbClr val="FFFF99"/>
        </a:solidFill>
        <a:ln w="12700">
          <a:solidFill>
            <a:srgbClr val="CCFFCC"/>
          </a:solidFill>
        </a:ln>
      </c:spPr>
    </c:plotArea>
    <c:plotVisOnly val="0"/>
    <c:dispBlanksAs val="gap"/>
    <c:showDLblsOverMax val="0"/>
  </c:chart>
  <c:spPr>
    <a:solidFill>
      <a:srgbClr val="FFFFFF"/>
    </a:solidFill>
  </c:spPr>
  <c:txPr>
    <a:bodyPr vert="horz" rot="0"/>
    <a:lstStyle/>
    <a:p>
      <a:pPr>
        <a:defRPr lang="en-US" cap="none" sz="1200" b="0" i="0" u="none" baseline="0">
          <a:latin typeface="Arial"/>
          <a:ea typeface="Arial"/>
          <a:cs typeface="Arial"/>
        </a:defRPr>
      </a:pPr>
    </a:p>
  </c:txPr>
  <c:userShapes r:id="rId1"/>
  <c:date1904 val="1"/>
</chartSpace>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0.45675</cdr:x>
      <cdr:y>0.09525</cdr:y>
    </cdr:from>
    <cdr:to>
      <cdr:x>0.6875</cdr:x>
      <cdr:y>0.15225</cdr:y>
    </cdr:to>
    <cdr:sp textlink="'GAP-2007'!$B$948">
      <cdr:nvSpPr>
        <cdr:cNvPr id="1" name="TextBox 2"/>
        <cdr:cNvSpPr txBox="1">
          <a:spLocks noChangeArrowheads="1"/>
        </cdr:cNvSpPr>
      </cdr:nvSpPr>
      <cdr:spPr>
        <a:xfrm>
          <a:off x="3476625" y="342900"/>
          <a:ext cx="1762125" cy="209550"/>
        </a:xfrm>
        <a:prstGeom prst="rect">
          <a:avLst/>
        </a:prstGeom>
        <a:noFill/>
        <a:ln w="1" cmpd="sng">
          <a:noFill/>
        </a:ln>
      </cdr:spPr>
      <cdr:txBody>
        <a:bodyPr vertOverflow="clip" wrap="square" anchor="ctr"/>
        <a:p>
          <a:pPr algn="ctr">
            <a:defRPr/>
          </a:pPr>
          <a:fld id="{fdcf4d92-24dd-486a-9eb1-fa68b4e4eac4}" type="TxLink">
            <a:rPr lang="en-US" cap="none" sz="800" b="0" i="0" u="none" baseline="0">
              <a:solidFill>
                <a:srgbClr val="FF6600"/>
              </a:solidFill>
              <a:latin typeface="Arial"/>
              <a:ea typeface="Arial"/>
              <a:cs typeface="Arial"/>
            </a:rPr>
            <a:t>Graduation Rate</a:t>
          </a:fld>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0.45725</cdr:x>
      <cdr:y>0.084</cdr:y>
    </cdr:from>
    <cdr:to>
      <cdr:x>0.69575</cdr:x>
      <cdr:y>0.14575</cdr:y>
    </cdr:to>
    <cdr:sp textlink="'GAP-2007'!$B$677">
      <cdr:nvSpPr>
        <cdr:cNvPr id="1" name="TextBox 2"/>
        <cdr:cNvSpPr txBox="1">
          <a:spLocks noChangeArrowheads="1"/>
        </cdr:cNvSpPr>
      </cdr:nvSpPr>
      <cdr:spPr>
        <a:xfrm>
          <a:off x="3467100" y="257175"/>
          <a:ext cx="1809750" cy="190500"/>
        </a:xfrm>
        <a:prstGeom prst="rect">
          <a:avLst/>
        </a:prstGeom>
        <a:noFill/>
        <a:ln w="1" cmpd="sng">
          <a:noFill/>
        </a:ln>
      </cdr:spPr>
      <cdr:txBody>
        <a:bodyPr vertOverflow="clip" wrap="square" anchor="ctr"/>
        <a:p>
          <a:pPr algn="ctr">
            <a:defRPr/>
          </a:pPr>
          <a:fld id="{e7d99abf-8b86-459a-a072-e250a7560eb0}" type="TxLink">
            <a:rPr lang="en-US" cap="none" sz="1000" b="0" i="0" u="none" baseline="0">
              <a:solidFill>
                <a:srgbClr val="FF6600"/>
              </a:solidFill>
            </a:rPr>
            <a:t>Little Elm</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0.42825</cdr:x>
      <cdr:y>0.113</cdr:y>
    </cdr:from>
    <cdr:to>
      <cdr:x>0.66375</cdr:x>
      <cdr:y>0.17925</cdr:y>
    </cdr:to>
    <cdr:sp textlink="'GAP-2007'!$B$610">
      <cdr:nvSpPr>
        <cdr:cNvPr id="1" name="TextBox 2"/>
        <cdr:cNvSpPr txBox="1">
          <a:spLocks noChangeArrowheads="1"/>
        </cdr:cNvSpPr>
      </cdr:nvSpPr>
      <cdr:spPr>
        <a:xfrm>
          <a:off x="3267075" y="381000"/>
          <a:ext cx="1800225" cy="228600"/>
        </a:xfrm>
        <a:prstGeom prst="rect">
          <a:avLst/>
        </a:prstGeom>
        <a:noFill/>
        <a:ln w="1" cmpd="sng">
          <a:noFill/>
        </a:ln>
      </cdr:spPr>
      <cdr:txBody>
        <a:bodyPr vertOverflow="clip" wrap="square" anchor="ctr"/>
        <a:p>
          <a:pPr algn="ctr">
            <a:defRPr/>
          </a:pPr>
          <a:fld id="{e8703507-162d-408b-b420-45524bdd1ed1}" type="TxLink">
            <a:rPr lang="en-US" cap="none" sz="1000" b="0" i="0" u="none" baseline="0">
              <a:solidFill>
                <a:srgbClr val="FF6600"/>
              </a:solidFill>
            </a:rPr>
            <a:t>Lancaster</a:t>
          </a:fld>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0.46675</cdr:x>
      <cdr:y>0.08975</cdr:y>
    </cdr:from>
    <cdr:to>
      <cdr:x>0.6615</cdr:x>
      <cdr:y>0.146</cdr:y>
    </cdr:to>
    <cdr:sp textlink="'GAP-2007'!$B$523">
      <cdr:nvSpPr>
        <cdr:cNvPr id="1" name="TextBox 2"/>
        <cdr:cNvSpPr txBox="1">
          <a:spLocks noChangeArrowheads="1"/>
        </cdr:cNvSpPr>
      </cdr:nvSpPr>
      <cdr:spPr>
        <a:xfrm>
          <a:off x="3629025" y="314325"/>
          <a:ext cx="1514475" cy="200025"/>
        </a:xfrm>
        <a:prstGeom prst="rect">
          <a:avLst/>
        </a:prstGeom>
        <a:noFill/>
        <a:ln w="1" cmpd="sng">
          <a:noFill/>
        </a:ln>
      </cdr:spPr>
      <cdr:txBody>
        <a:bodyPr vertOverflow="clip" wrap="square" anchor="ctr"/>
        <a:p>
          <a:pPr algn="ctr">
            <a:defRPr/>
          </a:pPr>
          <a:fld id="{5930ce88-34e3-44a7-a1b6-7be7470ae06f}" type="TxLink">
            <a:rPr lang="en-US" cap="none" sz="1000" b="0" i="0" u="none" baseline="0">
              <a:solidFill>
                <a:srgbClr val="FF6600"/>
              </a:solidFill>
            </a:rPr>
            <a:t>Frisco</a:t>
          </a:fld>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0.445</cdr:x>
      <cdr:y>0.094</cdr:y>
    </cdr:from>
    <cdr:to>
      <cdr:x>0.60675</cdr:x>
      <cdr:y>0.15925</cdr:y>
    </cdr:to>
    <cdr:sp textlink="#REF!">
      <cdr:nvSpPr>
        <cdr:cNvPr id="1" name="TextBox 1"/>
        <cdr:cNvSpPr txBox="1">
          <a:spLocks noChangeArrowheads="1"/>
        </cdr:cNvSpPr>
      </cdr:nvSpPr>
      <cdr:spPr>
        <a:xfrm>
          <a:off x="3390900" y="333375"/>
          <a:ext cx="1228725" cy="228600"/>
        </a:xfrm>
        <a:prstGeom prst="rect">
          <a:avLst/>
        </a:prstGeom>
        <a:noFill/>
        <a:ln w="1" cmpd="sng">
          <a:noFill/>
        </a:ln>
      </cdr:spPr>
      <cdr:txBody>
        <a:bodyPr vertOverflow="clip" wrap="square" anchor="ctr"/>
        <a:p>
          <a:pPr algn="ctr">
            <a:defRPr/>
          </a:pPr>
          <a:fld id="{8fb0909a-0a29-4a37-9160-eeed028fdff5}" type="TxLink">
            <a:rPr lang="en-US" cap="none" u="none" baseline="0">
              <a:latin typeface="Arial"/>
              <a:ea typeface="Arial"/>
              <a:cs typeface="Arial"/>
            </a:rPr>
            <a:t/>
          </a:fld>
        </a:p>
      </cdr:txBody>
    </cdr:sp>
  </cdr:relSizeAnchor>
  <cdr:relSizeAnchor xmlns:cdr="http://schemas.openxmlformats.org/drawingml/2006/chartDrawing">
    <cdr:from>
      <cdr:x>0.4335</cdr:x>
      <cdr:y>0.07575</cdr:y>
    </cdr:from>
    <cdr:to>
      <cdr:x>0.6335</cdr:x>
      <cdr:y>0.129</cdr:y>
    </cdr:to>
    <cdr:sp textlink="'GAP-2007'!$B$872">
      <cdr:nvSpPr>
        <cdr:cNvPr id="2" name="TextBox 3"/>
        <cdr:cNvSpPr txBox="1">
          <a:spLocks noChangeArrowheads="1"/>
        </cdr:cNvSpPr>
      </cdr:nvSpPr>
      <cdr:spPr>
        <a:xfrm>
          <a:off x="3295650" y="266700"/>
          <a:ext cx="1524000" cy="190500"/>
        </a:xfrm>
        <a:prstGeom prst="rect">
          <a:avLst/>
        </a:prstGeom>
        <a:noFill/>
        <a:ln w="1" cmpd="sng">
          <a:noFill/>
        </a:ln>
      </cdr:spPr>
      <cdr:txBody>
        <a:bodyPr vertOverflow="clip" wrap="square" anchor="ctr"/>
        <a:p>
          <a:pPr algn="ctr">
            <a:defRPr/>
          </a:pPr>
          <a:fld id="{43690796-52c9-4968-80e9-f78a1d08ad03}" type="TxLink">
            <a:rPr lang="en-US" cap="none" sz="800" b="0" i="0" u="none" baseline="0">
              <a:solidFill>
                <a:srgbClr val="FF6600"/>
              </a:solidFill>
              <a:latin typeface="Arial"/>
              <a:ea typeface="Arial"/>
              <a:cs typeface="Arial"/>
            </a:rPr>
            <a:t>Denton</a:t>
          </a:fld>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cdr:x>
      <cdr:y>0.09925</cdr:y>
    </cdr:from>
    <cdr:to>
      <cdr:x>0.6515</cdr:x>
      <cdr:y>0.1525</cdr:y>
    </cdr:to>
    <cdr:sp textlink="'GAP-2007'!$B$903">
      <cdr:nvSpPr>
        <cdr:cNvPr id="1" name="TextBox 3"/>
        <cdr:cNvSpPr txBox="1">
          <a:spLocks noChangeArrowheads="1"/>
        </cdr:cNvSpPr>
      </cdr:nvSpPr>
      <cdr:spPr>
        <a:xfrm>
          <a:off x="3638550" y="295275"/>
          <a:ext cx="1285875" cy="161925"/>
        </a:xfrm>
        <a:prstGeom prst="rect">
          <a:avLst/>
        </a:prstGeom>
        <a:noFill/>
        <a:ln w="1" cmpd="sng">
          <a:noFill/>
        </a:ln>
      </cdr:spPr>
      <cdr:txBody>
        <a:bodyPr vertOverflow="clip" wrap="square" anchor="ctr"/>
        <a:p>
          <a:pPr algn="ctr">
            <a:defRPr/>
          </a:pPr>
          <a:fld id="{3a7cf0c1-4e3f-4ef0-8671-652abae5f768}" type="TxLink">
            <a:rPr lang="en-US" cap="none" sz="800" b="0" i="0" u="none" baseline="0">
              <a:solidFill>
                <a:srgbClr val="FF6600"/>
              </a:solidFill>
              <a:latin typeface="Arial"/>
              <a:ea typeface="Arial"/>
              <a:cs typeface="Arial"/>
            </a:rPr>
            <a:t>Tarrant</a:t>
          </a:fld>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0.411</cdr:x>
      <cdr:y>0.0965</cdr:y>
    </cdr:from>
    <cdr:to>
      <cdr:x>0.6225</cdr:x>
      <cdr:y>0.16925</cdr:y>
    </cdr:to>
    <cdr:sp textlink="'GAP-2007'!$B$813">
      <cdr:nvSpPr>
        <cdr:cNvPr id="1" name="TextBox 2"/>
        <cdr:cNvSpPr txBox="1">
          <a:spLocks noChangeArrowheads="1"/>
        </cdr:cNvSpPr>
      </cdr:nvSpPr>
      <cdr:spPr>
        <a:xfrm>
          <a:off x="3124200" y="371475"/>
          <a:ext cx="1609725" cy="285750"/>
        </a:xfrm>
        <a:prstGeom prst="rect">
          <a:avLst/>
        </a:prstGeom>
        <a:noFill/>
        <a:ln w="1" cmpd="sng">
          <a:noFill/>
        </a:ln>
      </cdr:spPr>
      <cdr:txBody>
        <a:bodyPr vertOverflow="clip" wrap="square" anchor="ctr"/>
        <a:p>
          <a:pPr algn="ctr">
            <a:defRPr/>
          </a:pPr>
          <a:fld id="{b72a7922-f8d2-4d41-914e-6ed8ce654f2e}" type="TxLink">
            <a:rPr lang="en-US" cap="none" sz="1000" b="0" i="0" u="none" baseline="0">
              <a:solidFill>
                <a:srgbClr val="FF6600"/>
              </a:solidFill>
            </a:rPr>
            <a:t>Total for 4 Counties</a:t>
          </a:fld>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0.38875</cdr:x>
      <cdr:y>0.08825</cdr:y>
    </cdr:from>
    <cdr:to>
      <cdr:x>0.68975</cdr:x>
      <cdr:y>0.14675</cdr:y>
    </cdr:to>
    <cdr:sp textlink="'GAP-2007'!$B$754">
      <cdr:nvSpPr>
        <cdr:cNvPr id="1" name="TextBox 2"/>
        <cdr:cNvSpPr txBox="1">
          <a:spLocks noChangeArrowheads="1"/>
        </cdr:cNvSpPr>
      </cdr:nvSpPr>
      <cdr:spPr>
        <a:xfrm>
          <a:off x="2943225" y="276225"/>
          <a:ext cx="2276475" cy="180975"/>
        </a:xfrm>
        <a:prstGeom prst="rect">
          <a:avLst/>
        </a:prstGeom>
        <a:noFill/>
        <a:ln w="1" cmpd="sng">
          <a:noFill/>
        </a:ln>
      </cdr:spPr>
      <cdr:txBody>
        <a:bodyPr vertOverflow="clip" wrap="square" anchor="ctr"/>
        <a:p>
          <a:pPr algn="ctr">
            <a:defRPr/>
          </a:pPr>
          <a:fld id="{21f1bbbc-7c49-4f0d-ae60-296c84e3f334}" type="TxLink">
            <a:rPr lang="en-US" cap="none" sz="1000" b="0" i="0" u="none" baseline="0">
              <a:solidFill>
                <a:srgbClr val="FF6600"/>
              </a:solidFill>
            </a:rPr>
            <a:t>Eagle Mt- Saginaw</a:t>
          </a:fld>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949</xdr:row>
      <xdr:rowOff>0</xdr:rowOff>
    </xdr:from>
    <xdr:to>
      <xdr:col>12</xdr:col>
      <xdr:colOff>0</xdr:colOff>
      <xdr:row>971</xdr:row>
      <xdr:rowOff>9525</xdr:rowOff>
    </xdr:to>
    <xdr:graphicFrame>
      <xdr:nvGraphicFramePr>
        <xdr:cNvPr id="1" name="Chart 21"/>
        <xdr:cNvGraphicFramePr/>
      </xdr:nvGraphicFramePr>
      <xdr:xfrm>
        <a:off x="371475" y="170916600"/>
        <a:ext cx="7620000" cy="35623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416</xdr:row>
      <xdr:rowOff>76200</xdr:rowOff>
    </xdr:from>
    <xdr:to>
      <xdr:col>11</xdr:col>
      <xdr:colOff>590550</xdr:colOff>
      <xdr:row>433</xdr:row>
      <xdr:rowOff>114300</xdr:rowOff>
    </xdr:to>
    <xdr:graphicFrame>
      <xdr:nvGraphicFramePr>
        <xdr:cNvPr id="2" name="Chart 1"/>
        <xdr:cNvGraphicFramePr/>
      </xdr:nvGraphicFramePr>
      <xdr:xfrm>
        <a:off x="371475" y="118929150"/>
        <a:ext cx="7600950" cy="285750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679</xdr:row>
      <xdr:rowOff>0</xdr:rowOff>
    </xdr:from>
    <xdr:to>
      <xdr:col>11</xdr:col>
      <xdr:colOff>590550</xdr:colOff>
      <xdr:row>698</xdr:row>
      <xdr:rowOff>0</xdr:rowOff>
    </xdr:to>
    <xdr:graphicFrame>
      <xdr:nvGraphicFramePr>
        <xdr:cNvPr id="3" name="Chart 2"/>
        <xdr:cNvGraphicFramePr/>
      </xdr:nvGraphicFramePr>
      <xdr:xfrm>
        <a:off x="381000" y="140408025"/>
        <a:ext cx="7591425" cy="3152775"/>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610</xdr:row>
      <xdr:rowOff>123825</xdr:rowOff>
    </xdr:from>
    <xdr:to>
      <xdr:col>12</xdr:col>
      <xdr:colOff>9525</xdr:colOff>
      <xdr:row>631</xdr:row>
      <xdr:rowOff>38100</xdr:rowOff>
    </xdr:to>
    <xdr:graphicFrame>
      <xdr:nvGraphicFramePr>
        <xdr:cNvPr id="4" name="Chart 3"/>
        <xdr:cNvGraphicFramePr/>
      </xdr:nvGraphicFramePr>
      <xdr:xfrm>
        <a:off x="371475" y="135912225"/>
        <a:ext cx="7629525" cy="3429000"/>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332</xdr:row>
      <xdr:rowOff>0</xdr:rowOff>
    </xdr:from>
    <xdr:to>
      <xdr:col>12</xdr:col>
      <xdr:colOff>0</xdr:colOff>
      <xdr:row>352</xdr:row>
      <xdr:rowOff>28575</xdr:rowOff>
    </xdr:to>
    <xdr:graphicFrame>
      <xdr:nvGraphicFramePr>
        <xdr:cNvPr id="5" name="Chart 4"/>
        <xdr:cNvGraphicFramePr/>
      </xdr:nvGraphicFramePr>
      <xdr:xfrm>
        <a:off x="381000" y="102384225"/>
        <a:ext cx="7610475" cy="3343275"/>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356</xdr:row>
      <xdr:rowOff>38100</xdr:rowOff>
    </xdr:from>
    <xdr:to>
      <xdr:col>11</xdr:col>
      <xdr:colOff>590550</xdr:colOff>
      <xdr:row>378</xdr:row>
      <xdr:rowOff>19050</xdr:rowOff>
    </xdr:to>
    <xdr:graphicFrame>
      <xdr:nvGraphicFramePr>
        <xdr:cNvPr id="6" name="Chart 5"/>
        <xdr:cNvGraphicFramePr/>
      </xdr:nvGraphicFramePr>
      <xdr:xfrm>
        <a:off x="390525" y="107794425"/>
        <a:ext cx="7581900" cy="3571875"/>
      </xdr:xfrm>
      <a:graphic>
        <a:graphicData uri="http://schemas.openxmlformats.org/drawingml/2006/chart">
          <c:chart xmlns:c="http://schemas.openxmlformats.org/drawingml/2006/chart" r:id="rId6"/>
        </a:graphicData>
      </a:graphic>
    </xdr:graphicFrame>
    <xdr:clientData/>
  </xdr:twoCellAnchor>
  <xdr:twoCellAnchor>
    <xdr:from>
      <xdr:col>1</xdr:col>
      <xdr:colOff>9525</xdr:colOff>
      <xdr:row>389</xdr:row>
      <xdr:rowOff>0</xdr:rowOff>
    </xdr:from>
    <xdr:to>
      <xdr:col>12</xdr:col>
      <xdr:colOff>200025</xdr:colOff>
      <xdr:row>408</xdr:row>
      <xdr:rowOff>9525</xdr:rowOff>
    </xdr:to>
    <xdr:graphicFrame>
      <xdr:nvGraphicFramePr>
        <xdr:cNvPr id="7" name="Chart 6"/>
        <xdr:cNvGraphicFramePr/>
      </xdr:nvGraphicFramePr>
      <xdr:xfrm>
        <a:off x="381000" y="114271425"/>
        <a:ext cx="7810500" cy="3810000"/>
      </xdr:xfrm>
      <a:graphic>
        <a:graphicData uri="http://schemas.openxmlformats.org/drawingml/2006/chart">
          <c:chart xmlns:c="http://schemas.openxmlformats.org/drawingml/2006/chart" r:id="rId7"/>
        </a:graphicData>
      </a:graphic>
    </xdr:graphicFrame>
    <xdr:clientData/>
  </xdr:twoCellAnchor>
  <xdr:twoCellAnchor>
    <xdr:from>
      <xdr:col>1</xdr:col>
      <xdr:colOff>0</xdr:colOff>
      <xdr:row>440</xdr:row>
      <xdr:rowOff>0</xdr:rowOff>
    </xdr:from>
    <xdr:to>
      <xdr:col>12</xdr:col>
      <xdr:colOff>9525</xdr:colOff>
      <xdr:row>460</xdr:row>
      <xdr:rowOff>28575</xdr:rowOff>
    </xdr:to>
    <xdr:graphicFrame>
      <xdr:nvGraphicFramePr>
        <xdr:cNvPr id="8" name="Chart 7"/>
        <xdr:cNvGraphicFramePr/>
      </xdr:nvGraphicFramePr>
      <xdr:xfrm>
        <a:off x="371475" y="124844175"/>
        <a:ext cx="7629525" cy="4067175"/>
      </xdr:xfrm>
      <a:graphic>
        <a:graphicData uri="http://schemas.openxmlformats.org/drawingml/2006/chart">
          <c:chart xmlns:c="http://schemas.openxmlformats.org/drawingml/2006/chart" r:id="rId8"/>
        </a:graphicData>
      </a:graphic>
    </xdr:graphicFrame>
    <xdr:clientData/>
  </xdr:twoCellAnchor>
  <xdr:twoCellAnchor>
    <xdr:from>
      <xdr:col>0</xdr:col>
      <xdr:colOff>323850</xdr:colOff>
      <xdr:row>523</xdr:row>
      <xdr:rowOff>76200</xdr:rowOff>
    </xdr:from>
    <xdr:to>
      <xdr:col>12</xdr:col>
      <xdr:colOff>114300</xdr:colOff>
      <xdr:row>543</xdr:row>
      <xdr:rowOff>38100</xdr:rowOff>
    </xdr:to>
    <xdr:graphicFrame>
      <xdr:nvGraphicFramePr>
        <xdr:cNvPr id="9" name="Chart 8"/>
        <xdr:cNvGraphicFramePr/>
      </xdr:nvGraphicFramePr>
      <xdr:xfrm>
        <a:off x="323850" y="131225925"/>
        <a:ext cx="7781925" cy="3543300"/>
      </xdr:xfrm>
      <a:graphic>
        <a:graphicData uri="http://schemas.openxmlformats.org/drawingml/2006/chart">
          <c:chart xmlns:c="http://schemas.openxmlformats.org/drawingml/2006/chart" r:id="rId9"/>
        </a:graphicData>
      </a:graphic>
    </xdr:graphicFrame>
    <xdr:clientData/>
  </xdr:twoCellAnchor>
  <xdr:twoCellAnchor>
    <xdr:from>
      <xdr:col>1</xdr:col>
      <xdr:colOff>0</xdr:colOff>
      <xdr:row>874</xdr:row>
      <xdr:rowOff>104775</xdr:rowOff>
    </xdr:from>
    <xdr:to>
      <xdr:col>12</xdr:col>
      <xdr:colOff>0</xdr:colOff>
      <xdr:row>894</xdr:row>
      <xdr:rowOff>152400</xdr:rowOff>
    </xdr:to>
    <xdr:graphicFrame>
      <xdr:nvGraphicFramePr>
        <xdr:cNvPr id="10" name="Chart 12"/>
        <xdr:cNvGraphicFramePr/>
      </xdr:nvGraphicFramePr>
      <xdr:xfrm>
        <a:off x="371475" y="162001200"/>
        <a:ext cx="7620000" cy="3571875"/>
      </xdr:xfrm>
      <a:graphic>
        <a:graphicData uri="http://schemas.openxmlformats.org/drawingml/2006/chart">
          <c:chart xmlns:c="http://schemas.openxmlformats.org/drawingml/2006/chart" r:id="rId10"/>
        </a:graphicData>
      </a:graphic>
    </xdr:graphicFrame>
    <xdr:clientData/>
  </xdr:twoCellAnchor>
  <xdr:twoCellAnchor>
    <xdr:from>
      <xdr:col>1</xdr:col>
      <xdr:colOff>0</xdr:colOff>
      <xdr:row>904</xdr:row>
      <xdr:rowOff>28575</xdr:rowOff>
    </xdr:from>
    <xdr:to>
      <xdr:col>11</xdr:col>
      <xdr:colOff>552450</xdr:colOff>
      <xdr:row>922</xdr:row>
      <xdr:rowOff>19050</xdr:rowOff>
    </xdr:to>
    <xdr:graphicFrame>
      <xdr:nvGraphicFramePr>
        <xdr:cNvPr id="11" name="Chart 13"/>
        <xdr:cNvGraphicFramePr/>
      </xdr:nvGraphicFramePr>
      <xdr:xfrm>
        <a:off x="371475" y="167020875"/>
        <a:ext cx="7562850" cy="298132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815</xdr:row>
      <xdr:rowOff>19050</xdr:rowOff>
    </xdr:from>
    <xdr:to>
      <xdr:col>11</xdr:col>
      <xdr:colOff>600075</xdr:colOff>
      <xdr:row>836</xdr:row>
      <xdr:rowOff>0</xdr:rowOff>
    </xdr:to>
    <xdr:graphicFrame>
      <xdr:nvGraphicFramePr>
        <xdr:cNvPr id="12" name="Chart 14"/>
        <xdr:cNvGraphicFramePr/>
      </xdr:nvGraphicFramePr>
      <xdr:xfrm>
        <a:off x="371475" y="151799925"/>
        <a:ext cx="7610475" cy="3914775"/>
      </xdr:xfrm>
      <a:graphic>
        <a:graphicData uri="http://schemas.openxmlformats.org/drawingml/2006/chart">
          <c:chart xmlns:c="http://schemas.openxmlformats.org/drawingml/2006/chart" r:id="rId12"/>
        </a:graphicData>
      </a:graphic>
    </xdr:graphicFrame>
    <xdr:clientData/>
  </xdr:twoCellAnchor>
  <xdr:twoCellAnchor>
    <xdr:from>
      <xdr:col>1</xdr:col>
      <xdr:colOff>28575</xdr:colOff>
      <xdr:row>756</xdr:row>
      <xdr:rowOff>9525</xdr:rowOff>
    </xdr:from>
    <xdr:to>
      <xdr:col>11</xdr:col>
      <xdr:colOff>590550</xdr:colOff>
      <xdr:row>775</xdr:row>
      <xdr:rowOff>0</xdr:rowOff>
    </xdr:to>
    <xdr:graphicFrame>
      <xdr:nvGraphicFramePr>
        <xdr:cNvPr id="13" name="Chart 15"/>
        <xdr:cNvGraphicFramePr/>
      </xdr:nvGraphicFramePr>
      <xdr:xfrm>
        <a:off x="400050" y="144656175"/>
        <a:ext cx="7572375" cy="3143250"/>
      </xdr:xfrm>
      <a:graphic>
        <a:graphicData uri="http://schemas.openxmlformats.org/drawingml/2006/chart">
          <c:chart xmlns:c="http://schemas.openxmlformats.org/drawingml/2006/chart" r:id="rId13"/>
        </a:graphicData>
      </a:graphic>
    </xdr:graphicFrame>
    <xdr:clientData/>
  </xdr:twoCellAnchor>
  <xdr:twoCellAnchor>
    <xdr:from>
      <xdr:col>1</xdr:col>
      <xdr:colOff>466725</xdr:colOff>
      <xdr:row>1</xdr:row>
      <xdr:rowOff>390525</xdr:rowOff>
    </xdr:from>
    <xdr:to>
      <xdr:col>6</xdr:col>
      <xdr:colOff>600075</xdr:colOff>
      <xdr:row>1</xdr:row>
      <xdr:rowOff>3667125</xdr:rowOff>
    </xdr:to>
    <xdr:pic>
      <xdr:nvPicPr>
        <xdr:cNvPr id="14" name="Picture 25"/>
        <xdr:cNvPicPr preferRelativeResize="1">
          <a:picLocks noChangeAspect="1"/>
        </xdr:cNvPicPr>
      </xdr:nvPicPr>
      <xdr:blipFill>
        <a:blip r:embed="rId14"/>
        <a:stretch>
          <a:fillRect/>
        </a:stretch>
      </xdr:blipFill>
      <xdr:spPr>
        <a:xfrm>
          <a:off x="838200" y="676275"/>
          <a:ext cx="3524250" cy="327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9.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72"/>
  <sheetViews>
    <sheetView showGridLines="0" tabSelected="1" view="pageBreakPreview" zoomScaleSheetLayoutView="100" workbookViewId="0" topLeftCell="A30">
      <selection activeCell="B37" sqref="B37"/>
    </sheetView>
  </sheetViews>
  <sheetFormatPr defaultColWidth="9.140625" defaultRowHeight="12.75"/>
  <cols>
    <col min="1" max="1" width="5.57421875" style="3" customWidth="1"/>
    <col min="2" max="2" width="12.00390625" style="3" customWidth="1"/>
    <col min="3" max="3" width="9.8515625" style="3" customWidth="1"/>
    <col min="4" max="4" width="10.7109375" style="3" customWidth="1"/>
    <col min="5" max="10" width="9.140625" style="3" customWidth="1"/>
    <col min="11" max="11" width="17.7109375" style="3" customWidth="1"/>
    <col min="12" max="16384" width="9.140625" style="3" customWidth="1"/>
  </cols>
  <sheetData>
    <row r="1" spans="2:12" ht="22.5" customHeight="1">
      <c r="B1" s="159" t="s">
        <v>81</v>
      </c>
      <c r="C1" s="159"/>
      <c r="D1" s="159"/>
      <c r="E1" s="159"/>
      <c r="F1" s="159"/>
      <c r="G1" s="159"/>
      <c r="H1" s="159"/>
      <c r="I1" s="159"/>
      <c r="J1" s="159"/>
      <c r="K1" s="159"/>
      <c r="L1" s="159"/>
    </row>
    <row r="2" spans="2:12" ht="304.5" customHeight="1">
      <c r="B2" s="188"/>
      <c r="C2" s="188"/>
      <c r="D2" s="188"/>
      <c r="E2" s="188"/>
      <c r="F2" s="188"/>
      <c r="G2" s="188"/>
      <c r="H2" s="188"/>
      <c r="I2" s="188"/>
      <c r="J2" s="188"/>
      <c r="K2" s="188"/>
      <c r="L2" s="154"/>
    </row>
    <row r="3" spans="2:12" ht="26.25" customHeight="1">
      <c r="B3" s="190" t="s">
        <v>303</v>
      </c>
      <c r="C3" s="190"/>
      <c r="D3" s="190"/>
      <c r="E3" s="190"/>
      <c r="F3" s="190"/>
      <c r="G3" s="190"/>
      <c r="H3" s="190"/>
      <c r="I3" s="190"/>
      <c r="J3" s="190"/>
      <c r="K3" s="190"/>
      <c r="L3" s="190"/>
    </row>
    <row r="4" spans="2:12" ht="3.75" customHeight="1">
      <c r="B4" s="11"/>
      <c r="C4" s="11"/>
      <c r="D4" s="11"/>
      <c r="E4" s="11"/>
      <c r="F4" s="11"/>
      <c r="G4" s="11"/>
      <c r="H4" s="11"/>
      <c r="I4" s="11"/>
      <c r="J4" s="11"/>
      <c r="K4" s="11"/>
      <c r="L4" s="11"/>
    </row>
    <row r="5" spans="2:12" ht="18" customHeight="1">
      <c r="B5" s="11" t="s">
        <v>82</v>
      </c>
      <c r="C5" s="11"/>
      <c r="D5" s="11"/>
      <c r="E5" s="11"/>
      <c r="F5" s="11"/>
      <c r="G5" s="11"/>
      <c r="H5" s="11"/>
      <c r="I5" s="11"/>
      <c r="J5" s="11"/>
      <c r="K5" s="11"/>
      <c r="L5" s="11"/>
    </row>
    <row r="6" spans="2:12" ht="5.25" customHeight="1">
      <c r="B6" s="11"/>
      <c r="C6" s="11"/>
      <c r="D6" s="11"/>
      <c r="E6" s="11"/>
      <c r="F6" s="11"/>
      <c r="G6" s="11"/>
      <c r="H6" s="11"/>
      <c r="I6" s="11"/>
      <c r="J6" s="11"/>
      <c r="K6" s="11"/>
      <c r="L6" s="11"/>
    </row>
    <row r="7" spans="2:12" ht="17.25" customHeight="1">
      <c r="B7" s="3" t="s">
        <v>269</v>
      </c>
      <c r="C7" s="11"/>
      <c r="D7" s="11"/>
      <c r="E7" s="11"/>
      <c r="F7" s="11"/>
      <c r="G7" s="11"/>
      <c r="H7" s="11"/>
      <c r="I7" s="11"/>
      <c r="J7" s="11"/>
      <c r="K7" s="11"/>
      <c r="L7" s="11"/>
    </row>
    <row r="8" spans="2:12" ht="15.75" customHeight="1">
      <c r="B8" s="3" t="s">
        <v>270</v>
      </c>
      <c r="C8" s="11"/>
      <c r="D8" s="11"/>
      <c r="E8" s="11"/>
      <c r="F8" s="11"/>
      <c r="G8" s="11"/>
      <c r="H8" s="11"/>
      <c r="I8" s="11"/>
      <c r="J8" s="11"/>
      <c r="K8" s="11"/>
      <c r="L8" s="11"/>
    </row>
    <row r="9" spans="2:12" ht="16.5" customHeight="1">
      <c r="B9" s="3" t="s">
        <v>52</v>
      </c>
      <c r="C9" s="11"/>
      <c r="D9" s="11"/>
      <c r="E9" s="11"/>
      <c r="F9" s="11"/>
      <c r="G9" s="11"/>
      <c r="H9" s="11"/>
      <c r="I9" s="11"/>
      <c r="J9" s="11"/>
      <c r="K9" s="11"/>
      <c r="L9" s="11"/>
    </row>
    <row r="10" ht="15.75">
      <c r="B10" s="3" t="s">
        <v>46</v>
      </c>
    </row>
    <row r="11" ht="15.75">
      <c r="B11" s="3" t="s">
        <v>296</v>
      </c>
    </row>
    <row r="12" ht="15.75">
      <c r="B12" s="3" t="s">
        <v>53</v>
      </c>
    </row>
    <row r="13" ht="15.75">
      <c r="B13" s="3" t="s">
        <v>54</v>
      </c>
    </row>
    <row r="14" ht="15.75">
      <c r="B14" s="3" t="s">
        <v>55</v>
      </c>
    </row>
    <row r="15" ht="15.75">
      <c r="B15" s="3" t="s">
        <v>20</v>
      </c>
    </row>
    <row r="16" ht="15.75">
      <c r="B16" s="3" t="s">
        <v>21</v>
      </c>
    </row>
    <row r="17" ht="15.75">
      <c r="B17" s="3" t="s">
        <v>56</v>
      </c>
    </row>
    <row r="18" ht="15.75">
      <c r="B18" s="3" t="s">
        <v>19</v>
      </c>
    </row>
    <row r="19" ht="15.75">
      <c r="B19" s="3" t="s">
        <v>18</v>
      </c>
    </row>
    <row r="20" ht="15" customHeight="1">
      <c r="B20" s="3" t="s">
        <v>351</v>
      </c>
    </row>
    <row r="21" ht="15" customHeight="1">
      <c r="B21" s="3" t="s">
        <v>284</v>
      </c>
    </row>
    <row r="22" ht="15" customHeight="1">
      <c r="B22" s="3" t="s">
        <v>286</v>
      </c>
    </row>
    <row r="23" ht="15.75" customHeight="1">
      <c r="B23" s="3" t="s">
        <v>57</v>
      </c>
    </row>
    <row r="24" ht="15.75">
      <c r="B24" s="3" t="s">
        <v>287</v>
      </c>
    </row>
    <row r="25" ht="15.75">
      <c r="B25" s="3" t="s">
        <v>58</v>
      </c>
    </row>
    <row r="26" ht="15.75">
      <c r="B26" s="3" t="s">
        <v>48</v>
      </c>
    </row>
    <row r="27" ht="15.75">
      <c r="B27" s="3" t="s">
        <v>288</v>
      </c>
    </row>
    <row r="28" ht="15.75">
      <c r="B28" s="3" t="s">
        <v>59</v>
      </c>
    </row>
    <row r="29" ht="15.75">
      <c r="B29" s="3" t="s">
        <v>60</v>
      </c>
    </row>
    <row r="30" ht="15.75">
      <c r="B30" s="3" t="s">
        <v>61</v>
      </c>
    </row>
    <row r="31" ht="15.75">
      <c r="B31" s="3" t="s">
        <v>62</v>
      </c>
    </row>
    <row r="32" ht="15.75">
      <c r="B32" s="3" t="s">
        <v>289</v>
      </c>
    </row>
    <row r="33" ht="15.75">
      <c r="B33" s="3" t="s">
        <v>290</v>
      </c>
    </row>
    <row r="34" ht="13.5" customHeight="1">
      <c r="B34" s="3" t="s">
        <v>47</v>
      </c>
    </row>
    <row r="35" ht="15" customHeight="1">
      <c r="B35" s="3" t="s">
        <v>283</v>
      </c>
    </row>
    <row r="36" ht="15.75">
      <c r="B36" s="3" t="s">
        <v>63</v>
      </c>
    </row>
    <row r="37" ht="15.75">
      <c r="B37" s="3" t="s">
        <v>333</v>
      </c>
    </row>
    <row r="38" ht="15.75">
      <c r="B38" s="3" t="s">
        <v>64</v>
      </c>
    </row>
    <row r="39" ht="15.75">
      <c r="B39" s="3" t="s">
        <v>285</v>
      </c>
    </row>
    <row r="40" ht="15.75">
      <c r="B40" s="3" t="s">
        <v>65</v>
      </c>
    </row>
    <row r="41" ht="15.75">
      <c r="B41" s="3" t="s">
        <v>66</v>
      </c>
    </row>
    <row r="42" ht="14.25" customHeight="1">
      <c r="B42" s="3" t="s">
        <v>332</v>
      </c>
    </row>
    <row r="43" ht="27" customHeight="1">
      <c r="B43" s="10" t="s">
        <v>291</v>
      </c>
    </row>
    <row r="45" ht="15.75">
      <c r="B45" s="3" t="s">
        <v>337</v>
      </c>
    </row>
    <row r="46" ht="15.75">
      <c r="B46" s="3" t="s">
        <v>334</v>
      </c>
    </row>
    <row r="47" ht="15.75">
      <c r="B47" s="3" t="s">
        <v>292</v>
      </c>
    </row>
    <row r="48" ht="15.75">
      <c r="B48" s="3" t="s">
        <v>293</v>
      </c>
    </row>
    <row r="49" ht="15.75">
      <c r="B49" s="3" t="s">
        <v>341</v>
      </c>
    </row>
    <row r="50" ht="15.75">
      <c r="B50" s="3" t="s">
        <v>294</v>
      </c>
    </row>
    <row r="51" ht="15.75">
      <c r="B51" s="3" t="s">
        <v>338</v>
      </c>
    </row>
    <row r="52" ht="15.75">
      <c r="B52" s="3" t="s">
        <v>335</v>
      </c>
    </row>
    <row r="53" ht="15.75">
      <c r="B53" s="3" t="s">
        <v>271</v>
      </c>
    </row>
    <row r="54" ht="15.75">
      <c r="B54" s="3" t="s">
        <v>339</v>
      </c>
    </row>
    <row r="55" ht="15.75">
      <c r="B55" s="3" t="s">
        <v>295</v>
      </c>
    </row>
    <row r="56" ht="15.75">
      <c r="B56" s="3" t="s">
        <v>336</v>
      </c>
    </row>
    <row r="57" ht="15.75">
      <c r="B57" s="3" t="s">
        <v>299</v>
      </c>
    </row>
    <row r="58" ht="15.75">
      <c r="B58" s="3" t="s">
        <v>300</v>
      </c>
    </row>
    <row r="59" ht="15.75">
      <c r="B59" s="155" t="s">
        <v>340</v>
      </c>
    </row>
    <row r="62" spans="2:11" ht="15.75">
      <c r="B62" s="189" t="s">
        <v>243</v>
      </c>
      <c r="C62" s="189"/>
      <c r="D62" s="189"/>
      <c r="E62" s="189"/>
      <c r="F62" s="189"/>
      <c r="G62" s="189"/>
      <c r="H62" s="189"/>
      <c r="I62" s="189"/>
      <c r="J62" s="189"/>
      <c r="K62" s="189"/>
    </row>
    <row r="63" spans="2:11" ht="15.75">
      <c r="B63" s="187" t="s">
        <v>297</v>
      </c>
      <c r="C63" s="187"/>
      <c r="D63" s="187"/>
      <c r="E63" s="187"/>
      <c r="F63" s="187"/>
      <c r="G63" s="187"/>
      <c r="H63" s="187"/>
      <c r="I63" s="187"/>
      <c r="J63" s="187"/>
      <c r="K63" s="187"/>
    </row>
    <row r="64" spans="2:11" ht="15.75">
      <c r="B64" s="187" t="s">
        <v>298</v>
      </c>
      <c r="C64" s="187"/>
      <c r="D64" s="187"/>
      <c r="E64" s="187"/>
      <c r="F64" s="187"/>
      <c r="G64" s="187"/>
      <c r="H64" s="187"/>
      <c r="I64" s="187"/>
      <c r="J64" s="187"/>
      <c r="K64" s="187"/>
    </row>
    <row r="65" spans="2:11" ht="15.75">
      <c r="B65" s="187" t="s">
        <v>44</v>
      </c>
      <c r="C65" s="187"/>
      <c r="D65" s="187"/>
      <c r="E65" s="187"/>
      <c r="F65" s="187"/>
      <c r="G65" s="187"/>
      <c r="H65" s="187"/>
      <c r="I65" s="187"/>
      <c r="J65" s="187"/>
      <c r="K65" s="187"/>
    </row>
    <row r="66" spans="2:11" ht="15.75">
      <c r="B66" s="187" t="s">
        <v>359</v>
      </c>
      <c r="C66" s="187"/>
      <c r="D66" s="187"/>
      <c r="E66" s="187"/>
      <c r="F66" s="187"/>
      <c r="G66" s="187"/>
      <c r="H66" s="187"/>
      <c r="I66" s="187"/>
      <c r="J66" s="187"/>
      <c r="K66" s="187"/>
    </row>
    <row r="70" ht="15.75" hidden="1"/>
    <row r="71" spans="2:11" ht="42" customHeight="1">
      <c r="B71" s="163" t="s">
        <v>45</v>
      </c>
      <c r="C71" s="163"/>
      <c r="D71" s="163"/>
      <c r="E71" s="163"/>
      <c r="F71" s="163"/>
      <c r="G71" s="163"/>
      <c r="H71" s="163"/>
      <c r="I71" s="163"/>
      <c r="J71" s="163"/>
      <c r="K71" s="163"/>
    </row>
    <row r="73" ht="15.75">
      <c r="H73" s="7"/>
    </row>
    <row r="74" spans="2:8" ht="18.75">
      <c r="B74" s="149" t="s">
        <v>251</v>
      </c>
      <c r="H74" s="7"/>
    </row>
    <row r="75" spans="2:8" ht="15.75">
      <c r="B75" s="10"/>
      <c r="H75" s="7"/>
    </row>
    <row r="76" spans="2:11" ht="15.75">
      <c r="B76" s="162" t="s">
        <v>248</v>
      </c>
      <c r="C76" s="162"/>
      <c r="D76" s="162"/>
      <c r="E76" s="162"/>
      <c r="F76" s="162"/>
      <c r="G76" s="162"/>
      <c r="H76" s="162"/>
      <c r="I76" s="162"/>
      <c r="J76" s="162"/>
      <c r="K76" s="162"/>
    </row>
    <row r="77" ht="11.25" customHeight="1">
      <c r="H77" s="7"/>
    </row>
    <row r="78" spans="2:11" ht="15" customHeight="1">
      <c r="B78" s="160" t="s">
        <v>277</v>
      </c>
      <c r="C78" s="160"/>
      <c r="D78" s="160"/>
      <c r="E78" s="160"/>
      <c r="F78" s="160"/>
      <c r="G78" s="160"/>
      <c r="H78" s="160"/>
      <c r="I78" s="160"/>
      <c r="J78" s="160"/>
      <c r="K78" s="160"/>
    </row>
    <row r="79" ht="6.75" customHeight="1">
      <c r="H79" s="7"/>
    </row>
    <row r="80" spans="2:11" ht="15.75">
      <c r="B80" s="160" t="s">
        <v>313</v>
      </c>
      <c r="C80" s="160"/>
      <c r="D80" s="160"/>
      <c r="E80" s="160"/>
      <c r="F80" s="160"/>
      <c r="G80" s="160"/>
      <c r="H80" s="160"/>
      <c r="I80" s="160"/>
      <c r="J80" s="160"/>
      <c r="K80" s="160"/>
    </row>
    <row r="81" ht="8.25" customHeight="1">
      <c r="H81" s="7"/>
    </row>
    <row r="82" spans="2:11" ht="15.75" customHeight="1">
      <c r="B82" s="160" t="s">
        <v>175</v>
      </c>
      <c r="C82" s="160"/>
      <c r="D82" s="160"/>
      <c r="E82" s="160"/>
      <c r="F82" s="160"/>
      <c r="G82" s="160"/>
      <c r="H82" s="160"/>
      <c r="I82" s="160"/>
      <c r="J82" s="160"/>
      <c r="K82" s="160"/>
    </row>
    <row r="83" spans="2:11" ht="9.75" customHeight="1">
      <c r="B83" s="145"/>
      <c r="C83" s="145"/>
      <c r="D83" s="145"/>
      <c r="E83" s="145"/>
      <c r="F83" s="145"/>
      <c r="G83" s="145"/>
      <c r="H83" s="145"/>
      <c r="I83" s="145"/>
      <c r="J83" s="145"/>
      <c r="K83" s="145"/>
    </row>
    <row r="84" spans="2:11" ht="15.75" customHeight="1">
      <c r="B84" s="161" t="s">
        <v>166</v>
      </c>
      <c r="C84" s="161"/>
      <c r="D84" s="161"/>
      <c r="E84" s="161"/>
      <c r="F84" s="161"/>
      <c r="G84" s="161"/>
      <c r="H84" s="161"/>
      <c r="I84" s="161"/>
      <c r="J84" s="161"/>
      <c r="K84" s="161"/>
    </row>
    <row r="85" ht="10.5" customHeight="1">
      <c r="H85" s="7"/>
    </row>
    <row r="86" spans="2:11" ht="15.75">
      <c r="B86" s="162" t="s">
        <v>305</v>
      </c>
      <c r="C86" s="162"/>
      <c r="D86" s="162"/>
      <c r="E86" s="162"/>
      <c r="F86" s="162"/>
      <c r="G86" s="162"/>
      <c r="H86" s="162"/>
      <c r="I86" s="162"/>
      <c r="J86" s="162"/>
      <c r="K86" s="162"/>
    </row>
    <row r="87" spans="2:11" ht="12.75" customHeight="1">
      <c r="B87" s="10"/>
      <c r="C87" s="10"/>
      <c r="D87" s="10"/>
      <c r="E87" s="10"/>
      <c r="F87" s="10"/>
      <c r="G87" s="10"/>
      <c r="H87" s="10"/>
      <c r="I87" s="10"/>
      <c r="J87" s="10"/>
      <c r="K87" s="10"/>
    </row>
    <row r="88" spans="2:11" ht="12.75" customHeight="1">
      <c r="B88" s="160" t="s">
        <v>169</v>
      </c>
      <c r="C88" s="160"/>
      <c r="D88" s="160"/>
      <c r="E88" s="160"/>
      <c r="F88" s="160"/>
      <c r="G88" s="160"/>
      <c r="H88" s="160"/>
      <c r="I88" s="160"/>
      <c r="J88" s="160"/>
      <c r="K88" s="160"/>
    </row>
    <row r="89" spans="2:11" ht="12.75" customHeight="1">
      <c r="B89" s="145"/>
      <c r="C89" s="145"/>
      <c r="D89" s="145"/>
      <c r="E89" s="145"/>
      <c r="F89" s="145"/>
      <c r="G89" s="145"/>
      <c r="H89" s="145"/>
      <c r="I89" s="145"/>
      <c r="J89" s="145"/>
      <c r="K89" s="145"/>
    </row>
    <row r="90" spans="2:11" ht="14.25" customHeight="1">
      <c r="B90" s="161" t="s">
        <v>171</v>
      </c>
      <c r="C90" s="161"/>
      <c r="D90" s="161"/>
      <c r="E90" s="161"/>
      <c r="F90" s="161"/>
      <c r="G90" s="161"/>
      <c r="H90" s="161"/>
      <c r="I90" s="161"/>
      <c r="J90" s="161"/>
      <c r="K90" s="161"/>
    </row>
    <row r="91" spans="2:11" ht="15.75" customHeight="1">
      <c r="B91" s="145"/>
      <c r="C91" s="145"/>
      <c r="D91" s="145"/>
      <c r="E91" s="145"/>
      <c r="F91" s="145"/>
      <c r="G91" s="145"/>
      <c r="H91" s="145"/>
      <c r="I91" s="145"/>
      <c r="J91" s="145"/>
      <c r="K91" s="145"/>
    </row>
    <row r="92" spans="2:8" ht="18.75">
      <c r="B92" s="149" t="s">
        <v>304</v>
      </c>
      <c r="H92" s="7"/>
    </row>
    <row r="93" spans="2:8" ht="13.5" customHeight="1">
      <c r="B93" s="10"/>
      <c r="H93" s="7"/>
    </row>
    <row r="94" spans="2:11" ht="15" customHeight="1">
      <c r="B94" s="167" t="s">
        <v>305</v>
      </c>
      <c r="C94" s="167"/>
      <c r="D94" s="167"/>
      <c r="E94" s="167"/>
      <c r="F94" s="167"/>
      <c r="G94" s="167"/>
      <c r="H94" s="167"/>
      <c r="I94" s="167"/>
      <c r="J94" s="167"/>
      <c r="K94" s="167"/>
    </row>
    <row r="95" ht="15.75">
      <c r="H95" s="7"/>
    </row>
    <row r="96" spans="2:11" ht="15.75">
      <c r="B96" s="170" t="s">
        <v>140</v>
      </c>
      <c r="C96" s="170"/>
      <c r="D96" s="170"/>
      <c r="E96" s="170"/>
      <c r="F96" s="170"/>
      <c r="G96" s="170"/>
      <c r="H96" s="170"/>
      <c r="I96" s="170"/>
      <c r="J96" s="170"/>
      <c r="K96" s="170"/>
    </row>
    <row r="97" ht="10.5" customHeight="1">
      <c r="H97" s="7"/>
    </row>
    <row r="98" spans="2:11" ht="15.75">
      <c r="B98" s="170" t="s">
        <v>358</v>
      </c>
      <c r="C98" s="170"/>
      <c r="D98" s="170"/>
      <c r="E98" s="170"/>
      <c r="F98" s="170"/>
      <c r="G98" s="170"/>
      <c r="H98" s="170"/>
      <c r="I98" s="170"/>
      <c r="J98" s="170"/>
      <c r="K98" s="170"/>
    </row>
    <row r="99" spans="2:8" ht="10.5" customHeight="1">
      <c r="B99" s="6"/>
      <c r="C99" s="6"/>
      <c r="D99" s="6"/>
      <c r="H99" s="7"/>
    </row>
    <row r="100" spans="2:11" ht="15.75">
      <c r="B100" s="170" t="s">
        <v>176</v>
      </c>
      <c r="C100" s="170"/>
      <c r="D100" s="170"/>
      <c r="E100" s="170"/>
      <c r="F100" s="170"/>
      <c r="G100" s="170"/>
      <c r="H100" s="170"/>
      <c r="I100" s="170"/>
      <c r="J100" s="170"/>
      <c r="K100" s="170"/>
    </row>
    <row r="101" spans="2:11" ht="10.5" customHeight="1">
      <c r="B101" s="146"/>
      <c r="C101" s="146"/>
      <c r="D101" s="146"/>
      <c r="E101" s="146"/>
      <c r="F101" s="146"/>
      <c r="G101" s="146"/>
      <c r="H101" s="146"/>
      <c r="I101" s="146"/>
      <c r="J101" s="146"/>
      <c r="K101" s="146"/>
    </row>
    <row r="102" spans="2:11" ht="19.5" customHeight="1">
      <c r="B102" s="170" t="s">
        <v>177</v>
      </c>
      <c r="C102" s="170"/>
      <c r="D102" s="170"/>
      <c r="E102" s="170"/>
      <c r="F102" s="170"/>
      <c r="G102" s="170"/>
      <c r="H102" s="170"/>
      <c r="I102" s="170"/>
      <c r="J102" s="170"/>
      <c r="K102" s="170"/>
    </row>
    <row r="103" spans="2:11" ht="9" customHeight="1">
      <c r="B103" s="146"/>
      <c r="C103" s="146"/>
      <c r="D103" s="146"/>
      <c r="E103" s="146"/>
      <c r="F103" s="146"/>
      <c r="G103" s="146"/>
      <c r="H103" s="146"/>
      <c r="I103" s="146"/>
      <c r="J103" s="146"/>
      <c r="K103" s="146"/>
    </row>
    <row r="104" spans="2:11" ht="19.5" customHeight="1">
      <c r="B104" s="170" t="s">
        <v>178</v>
      </c>
      <c r="C104" s="170"/>
      <c r="D104" s="170"/>
      <c r="E104" s="170"/>
      <c r="F104" s="170"/>
      <c r="G104" s="170"/>
      <c r="H104" s="170"/>
      <c r="I104" s="170"/>
      <c r="J104" s="170"/>
      <c r="K104" s="170"/>
    </row>
    <row r="105" spans="2:11" ht="11.25" customHeight="1">
      <c r="B105" s="146"/>
      <c r="C105" s="146"/>
      <c r="D105" s="146"/>
      <c r="E105" s="146"/>
      <c r="F105" s="146"/>
      <c r="G105" s="146"/>
      <c r="H105" s="146"/>
      <c r="I105" s="146"/>
      <c r="J105" s="146"/>
      <c r="K105" s="146"/>
    </row>
    <row r="106" spans="2:11" ht="15.75">
      <c r="B106" s="170" t="s">
        <v>239</v>
      </c>
      <c r="C106" s="170"/>
      <c r="D106" s="170"/>
      <c r="E106" s="170"/>
      <c r="F106" s="170"/>
      <c r="G106" s="170"/>
      <c r="H106" s="170"/>
      <c r="I106" s="170"/>
      <c r="J106" s="170"/>
      <c r="K106" s="170"/>
    </row>
    <row r="107" spans="2:8" ht="12.75" customHeight="1">
      <c r="B107" s="6"/>
      <c r="H107" s="7"/>
    </row>
    <row r="108" spans="2:11" ht="16.5" customHeight="1">
      <c r="B108" s="170" t="s">
        <v>179</v>
      </c>
      <c r="C108" s="170"/>
      <c r="D108" s="170"/>
      <c r="E108" s="170"/>
      <c r="F108" s="170"/>
      <c r="G108" s="170"/>
      <c r="H108" s="170"/>
      <c r="I108" s="170"/>
      <c r="J108" s="170"/>
      <c r="K108" s="170"/>
    </row>
    <row r="109" spans="2:11" ht="9.75" customHeight="1">
      <c r="B109" s="146"/>
      <c r="C109" s="146"/>
      <c r="D109" s="146"/>
      <c r="E109" s="146"/>
      <c r="F109" s="146"/>
      <c r="G109" s="146"/>
      <c r="H109" s="146"/>
      <c r="I109" s="146"/>
      <c r="J109" s="146"/>
      <c r="K109" s="146"/>
    </row>
    <row r="110" spans="2:11" ht="21" customHeight="1">
      <c r="B110" s="171" t="s">
        <v>180</v>
      </c>
      <c r="C110" s="171"/>
      <c r="D110" s="171"/>
      <c r="E110" s="171"/>
      <c r="F110" s="171"/>
      <c r="G110" s="171"/>
      <c r="H110" s="171"/>
      <c r="I110" s="171"/>
      <c r="J110" s="171"/>
      <c r="K110" s="171"/>
    </row>
    <row r="111" spans="2:11" ht="7.5" customHeight="1">
      <c r="B111" s="146"/>
      <c r="C111" s="146"/>
      <c r="D111" s="146"/>
      <c r="E111" s="146"/>
      <c r="F111" s="146"/>
      <c r="G111" s="146"/>
      <c r="H111" s="146"/>
      <c r="I111" s="146"/>
      <c r="J111" s="146"/>
      <c r="K111" s="146"/>
    </row>
    <row r="112" spans="2:11" ht="14.25" customHeight="1">
      <c r="B112" s="171" t="s">
        <v>181</v>
      </c>
      <c r="C112" s="171"/>
      <c r="D112" s="171"/>
      <c r="E112" s="171"/>
      <c r="F112" s="171"/>
      <c r="G112" s="171"/>
      <c r="H112" s="171"/>
      <c r="I112" s="171"/>
      <c r="J112" s="171"/>
      <c r="K112" s="171"/>
    </row>
    <row r="113" spans="2:11" ht="9" customHeight="1">
      <c r="B113" s="150"/>
      <c r="C113" s="150"/>
      <c r="D113" s="150"/>
      <c r="E113" s="150"/>
      <c r="F113" s="150"/>
      <c r="G113" s="150"/>
      <c r="H113" s="150"/>
      <c r="I113" s="150"/>
      <c r="J113" s="150"/>
      <c r="K113" s="150"/>
    </row>
    <row r="114" spans="2:11" ht="13.5" customHeight="1">
      <c r="B114" s="171" t="s">
        <v>182</v>
      </c>
      <c r="C114" s="171"/>
      <c r="D114" s="171"/>
      <c r="E114" s="171"/>
      <c r="F114" s="171"/>
      <c r="G114" s="171"/>
      <c r="H114" s="171"/>
      <c r="I114" s="171"/>
      <c r="J114" s="171"/>
      <c r="K114" s="171"/>
    </row>
    <row r="115" spans="2:11" ht="8.25" customHeight="1">
      <c r="B115" s="150"/>
      <c r="C115" s="150"/>
      <c r="D115" s="150"/>
      <c r="E115" s="150"/>
      <c r="F115" s="150"/>
      <c r="G115" s="150"/>
      <c r="H115" s="150"/>
      <c r="I115" s="150"/>
      <c r="J115" s="150"/>
      <c r="K115" s="150"/>
    </row>
    <row r="116" spans="2:11" ht="15.75" customHeight="1">
      <c r="B116" s="171" t="s">
        <v>183</v>
      </c>
      <c r="C116" s="171"/>
      <c r="D116" s="171"/>
      <c r="E116" s="171"/>
      <c r="F116" s="171"/>
      <c r="G116" s="171"/>
      <c r="H116" s="171"/>
      <c r="I116" s="171"/>
      <c r="J116" s="171"/>
      <c r="K116" s="171"/>
    </row>
    <row r="117" spans="2:11" ht="7.5" customHeight="1">
      <c r="B117" s="150"/>
      <c r="C117" s="150"/>
      <c r="D117" s="150"/>
      <c r="E117" s="150"/>
      <c r="F117" s="150"/>
      <c r="G117" s="150"/>
      <c r="H117" s="150"/>
      <c r="I117" s="150"/>
      <c r="J117" s="150"/>
      <c r="K117" s="150"/>
    </row>
    <row r="118" spans="2:11" ht="16.5" customHeight="1">
      <c r="B118" s="171" t="s">
        <v>184</v>
      </c>
      <c r="C118" s="171"/>
      <c r="D118" s="171"/>
      <c r="E118" s="171"/>
      <c r="F118" s="171"/>
      <c r="G118" s="171"/>
      <c r="H118" s="171"/>
      <c r="I118" s="171"/>
      <c r="J118" s="171"/>
      <c r="K118" s="171"/>
    </row>
    <row r="119" spans="2:11" ht="7.5" customHeight="1">
      <c r="B119" s="150"/>
      <c r="C119" s="150"/>
      <c r="D119" s="150"/>
      <c r="E119" s="150"/>
      <c r="F119" s="150"/>
      <c r="G119" s="150"/>
      <c r="H119" s="150"/>
      <c r="I119" s="150"/>
      <c r="J119" s="150"/>
      <c r="K119" s="150"/>
    </row>
    <row r="120" spans="2:11" ht="16.5" customHeight="1">
      <c r="B120" s="170" t="s">
        <v>240</v>
      </c>
      <c r="C120" s="170"/>
      <c r="D120" s="170"/>
      <c r="E120" s="170"/>
      <c r="F120" s="170"/>
      <c r="G120" s="170"/>
      <c r="H120" s="170"/>
      <c r="I120" s="170"/>
      <c r="J120" s="170"/>
      <c r="K120" s="170"/>
    </row>
    <row r="121" spans="2:11" ht="15.75">
      <c r="B121" s="6"/>
      <c r="C121" s="6"/>
      <c r="D121" s="6"/>
      <c r="E121" s="6"/>
      <c r="F121" s="6"/>
      <c r="G121" s="6"/>
      <c r="H121" s="6"/>
      <c r="I121" s="6"/>
      <c r="J121" s="6"/>
      <c r="K121" s="6"/>
    </row>
    <row r="122" spans="2:9" ht="19.5" customHeight="1">
      <c r="B122" s="151" t="s">
        <v>306</v>
      </c>
      <c r="C122" s="144"/>
      <c r="D122" s="144"/>
      <c r="E122" s="144"/>
      <c r="F122" s="144"/>
      <c r="G122" s="144"/>
      <c r="H122" s="144"/>
      <c r="I122" s="144"/>
    </row>
    <row r="123" spans="2:11" ht="20.25" customHeight="1">
      <c r="B123" s="167" t="s">
        <v>307</v>
      </c>
      <c r="C123" s="167"/>
      <c r="D123" s="167"/>
      <c r="E123" s="167"/>
      <c r="F123" s="167"/>
      <c r="G123" s="167"/>
      <c r="H123" s="167"/>
      <c r="I123" s="167"/>
      <c r="J123" s="167"/>
      <c r="K123" s="167"/>
    </row>
    <row r="124" spans="2:11" ht="12.75" customHeight="1">
      <c r="B124" s="167"/>
      <c r="C124" s="167"/>
      <c r="D124" s="167"/>
      <c r="E124" s="167"/>
      <c r="F124" s="167"/>
      <c r="G124" s="167"/>
      <c r="H124" s="167"/>
      <c r="I124" s="167"/>
      <c r="J124" s="167"/>
      <c r="K124" s="167"/>
    </row>
    <row r="125" spans="2:9" ht="8.25" customHeight="1">
      <c r="B125" s="12"/>
      <c r="C125" s="144"/>
      <c r="D125" s="144"/>
      <c r="E125" s="144"/>
      <c r="F125" s="144"/>
      <c r="G125" s="144"/>
      <c r="H125" s="144"/>
      <c r="I125" s="144"/>
    </row>
    <row r="126" spans="2:11" ht="16.5" customHeight="1">
      <c r="B126" s="170" t="s">
        <v>308</v>
      </c>
      <c r="C126" s="170"/>
      <c r="D126" s="170"/>
      <c r="E126" s="170"/>
      <c r="F126" s="170"/>
      <c r="G126" s="170"/>
      <c r="H126" s="170"/>
      <c r="I126" s="170"/>
      <c r="J126" s="170"/>
      <c r="K126" s="170"/>
    </row>
    <row r="127" spans="2:11" ht="12.75" customHeight="1">
      <c r="B127" s="145"/>
      <c r="C127" s="146"/>
      <c r="D127" s="146"/>
      <c r="E127" s="146"/>
      <c r="F127" s="146"/>
      <c r="G127" s="146"/>
      <c r="H127" s="146"/>
      <c r="I127" s="146"/>
      <c r="J127" s="145"/>
      <c r="K127" s="145"/>
    </row>
    <row r="128" spans="2:11" ht="12.75" customHeight="1">
      <c r="B128" s="170" t="s">
        <v>257</v>
      </c>
      <c r="C128" s="170"/>
      <c r="D128" s="170"/>
      <c r="E128" s="170"/>
      <c r="F128" s="170"/>
      <c r="G128" s="170"/>
      <c r="H128" s="170"/>
      <c r="I128" s="170"/>
      <c r="J128" s="170"/>
      <c r="K128" s="170"/>
    </row>
    <row r="129" spans="2:11" ht="12.75" customHeight="1">
      <c r="B129" s="145"/>
      <c r="C129" s="146"/>
      <c r="D129" s="146"/>
      <c r="E129" s="146"/>
      <c r="F129" s="146"/>
      <c r="G129" s="146"/>
      <c r="H129" s="146"/>
      <c r="I129" s="146"/>
      <c r="J129" s="145"/>
      <c r="K129" s="145"/>
    </row>
    <row r="130" spans="2:11" ht="12.75" customHeight="1">
      <c r="B130" s="170" t="s">
        <v>311</v>
      </c>
      <c r="C130" s="170"/>
      <c r="D130" s="170"/>
      <c r="E130" s="170"/>
      <c r="F130" s="170"/>
      <c r="G130" s="170"/>
      <c r="H130" s="170"/>
      <c r="I130" s="170"/>
      <c r="J130" s="170"/>
      <c r="K130" s="170"/>
    </row>
    <row r="131" spans="2:11" ht="12.75" customHeight="1">
      <c r="B131" s="145"/>
      <c r="C131" s="146"/>
      <c r="D131" s="146"/>
      <c r="E131" s="146"/>
      <c r="F131" s="146"/>
      <c r="G131" s="146"/>
      <c r="H131" s="146"/>
      <c r="I131" s="146"/>
      <c r="J131" s="145"/>
      <c r="K131" s="145"/>
    </row>
    <row r="132" spans="2:11" ht="12.75" customHeight="1">
      <c r="B132" s="170" t="s">
        <v>258</v>
      </c>
      <c r="C132" s="170"/>
      <c r="D132" s="170"/>
      <c r="E132" s="170"/>
      <c r="F132" s="170"/>
      <c r="G132" s="170"/>
      <c r="H132" s="170"/>
      <c r="I132" s="170"/>
      <c r="J132" s="170"/>
      <c r="K132" s="170"/>
    </row>
    <row r="133" spans="2:9" ht="12.75" customHeight="1">
      <c r="B133" s="12"/>
      <c r="C133" s="144"/>
      <c r="D133" s="144"/>
      <c r="E133" s="144"/>
      <c r="F133" s="144"/>
      <c r="G133" s="144"/>
      <c r="H133" s="144"/>
      <c r="I133" s="144"/>
    </row>
    <row r="134" spans="2:11" ht="12.75" customHeight="1">
      <c r="B134" s="167" t="s">
        <v>309</v>
      </c>
      <c r="C134" s="167"/>
      <c r="D134" s="167"/>
      <c r="E134" s="167"/>
      <c r="F134" s="167"/>
      <c r="G134" s="167"/>
      <c r="H134" s="167"/>
      <c r="I134" s="167"/>
      <c r="J134" s="167"/>
      <c r="K134" s="167"/>
    </row>
    <row r="135" spans="2:11" ht="18.75" customHeight="1">
      <c r="B135" s="167"/>
      <c r="C135" s="167"/>
      <c r="D135" s="167"/>
      <c r="E135" s="167"/>
      <c r="F135" s="167"/>
      <c r="G135" s="167"/>
      <c r="H135" s="167"/>
      <c r="I135" s="167"/>
      <c r="J135" s="167"/>
      <c r="K135" s="167"/>
    </row>
    <row r="136" spans="2:11" ht="12.75" customHeight="1">
      <c r="B136" s="170" t="s">
        <v>259</v>
      </c>
      <c r="C136" s="170"/>
      <c r="D136" s="170"/>
      <c r="E136" s="170"/>
      <c r="F136" s="170"/>
      <c r="G136" s="170"/>
      <c r="H136" s="170"/>
      <c r="I136" s="170"/>
      <c r="J136" s="170"/>
      <c r="K136" s="170"/>
    </row>
    <row r="137" spans="2:11" ht="12.75" customHeight="1">
      <c r="B137" s="164"/>
      <c r="C137" s="164"/>
      <c r="D137" s="164"/>
      <c r="E137" s="164"/>
      <c r="F137" s="164"/>
      <c r="G137" s="164"/>
      <c r="H137" s="164"/>
      <c r="I137" s="164"/>
      <c r="J137" s="164"/>
      <c r="K137" s="164"/>
    </row>
    <row r="138" spans="2:11" ht="12.75" customHeight="1">
      <c r="B138" s="170" t="s">
        <v>260</v>
      </c>
      <c r="C138" s="170"/>
      <c r="D138" s="170"/>
      <c r="E138" s="170"/>
      <c r="F138" s="170"/>
      <c r="G138" s="170"/>
      <c r="H138" s="170"/>
      <c r="I138" s="170"/>
      <c r="J138" s="170"/>
      <c r="K138" s="170"/>
    </row>
    <row r="139" spans="2:11" ht="12.75" customHeight="1">
      <c r="B139" s="164"/>
      <c r="C139" s="164"/>
      <c r="D139" s="164"/>
      <c r="E139" s="164"/>
      <c r="F139" s="164"/>
      <c r="G139" s="164"/>
      <c r="H139" s="164"/>
      <c r="I139" s="164"/>
      <c r="J139" s="164"/>
      <c r="K139" s="164"/>
    </row>
    <row r="140" spans="2:11" ht="12.75" customHeight="1">
      <c r="B140" s="170" t="s">
        <v>261</v>
      </c>
      <c r="C140" s="170"/>
      <c r="D140" s="170"/>
      <c r="E140" s="170"/>
      <c r="F140" s="170"/>
      <c r="G140" s="170"/>
      <c r="H140" s="170"/>
      <c r="I140" s="170"/>
      <c r="J140" s="170"/>
      <c r="K140" s="170"/>
    </row>
    <row r="141" spans="2:11" ht="12.75" customHeight="1">
      <c r="B141" s="164"/>
      <c r="C141" s="164"/>
      <c r="D141" s="164"/>
      <c r="E141" s="164"/>
      <c r="F141" s="164"/>
      <c r="G141" s="164"/>
      <c r="H141" s="164"/>
      <c r="I141" s="164"/>
      <c r="J141" s="164"/>
      <c r="K141" s="164"/>
    </row>
    <row r="142" spans="2:11" ht="12.75" customHeight="1">
      <c r="B142" s="170" t="s">
        <v>322</v>
      </c>
      <c r="C142" s="170"/>
      <c r="D142" s="170"/>
      <c r="E142" s="170"/>
      <c r="F142" s="170"/>
      <c r="G142" s="170"/>
      <c r="H142" s="170"/>
      <c r="I142" s="170"/>
      <c r="J142" s="170"/>
      <c r="K142" s="170"/>
    </row>
    <row r="143" spans="2:11" ht="15.75">
      <c r="B143" s="164"/>
      <c r="C143" s="164"/>
      <c r="D143" s="164"/>
      <c r="E143" s="164"/>
      <c r="F143" s="164"/>
      <c r="G143" s="164"/>
      <c r="H143" s="164"/>
      <c r="I143" s="164"/>
      <c r="J143" s="164"/>
      <c r="K143" s="164"/>
    </row>
    <row r="144" spans="2:11" ht="15.75">
      <c r="B144" s="170" t="s">
        <v>312</v>
      </c>
      <c r="C144" s="170"/>
      <c r="D144" s="170"/>
      <c r="E144" s="170"/>
      <c r="F144" s="170"/>
      <c r="G144" s="170"/>
      <c r="H144" s="170"/>
      <c r="I144" s="170"/>
      <c r="J144" s="170"/>
      <c r="K144" s="170"/>
    </row>
    <row r="145" spans="2:11" ht="14.25" customHeight="1">
      <c r="B145" s="146"/>
      <c r="C145" s="146"/>
      <c r="D145" s="146"/>
      <c r="E145" s="146"/>
      <c r="F145" s="146"/>
      <c r="G145" s="146"/>
      <c r="H145" s="146"/>
      <c r="I145" s="146"/>
      <c r="J145" s="146"/>
      <c r="K145" s="146"/>
    </row>
    <row r="146" spans="2:11" ht="21.75" customHeight="1">
      <c r="B146" s="167" t="s">
        <v>323</v>
      </c>
      <c r="C146" s="167"/>
      <c r="D146" s="167"/>
      <c r="E146" s="167"/>
      <c r="F146" s="167"/>
      <c r="G146" s="167"/>
      <c r="H146" s="167"/>
      <c r="I146" s="167"/>
      <c r="J146" s="167"/>
      <c r="K146" s="167"/>
    </row>
    <row r="147" spans="2:11" ht="6" customHeight="1">
      <c r="B147" s="47"/>
      <c r="C147" s="47"/>
      <c r="D147" s="47"/>
      <c r="E147" s="47"/>
      <c r="F147" s="47"/>
      <c r="G147" s="47"/>
      <c r="H147" s="47"/>
      <c r="I147" s="47"/>
      <c r="J147" s="47"/>
      <c r="K147" s="47"/>
    </row>
    <row r="148" spans="2:11" ht="17.25" customHeight="1">
      <c r="B148" s="167" t="s">
        <v>310</v>
      </c>
      <c r="C148" s="167"/>
      <c r="D148" s="167"/>
      <c r="E148" s="167"/>
      <c r="F148" s="167"/>
      <c r="G148" s="167"/>
      <c r="H148" s="167"/>
      <c r="I148" s="167"/>
      <c r="J148" s="167"/>
      <c r="K148" s="167"/>
    </row>
    <row r="149" spans="2:11" ht="7.5" customHeight="1">
      <c r="B149" s="47"/>
      <c r="C149" s="47"/>
      <c r="D149" s="47"/>
      <c r="E149" s="47"/>
      <c r="F149" s="47"/>
      <c r="G149" s="47"/>
      <c r="H149" s="47"/>
      <c r="I149" s="47"/>
      <c r="J149" s="47"/>
      <c r="K149" s="47"/>
    </row>
    <row r="150" spans="2:11" ht="15.75">
      <c r="B150" s="167" t="s">
        <v>324</v>
      </c>
      <c r="C150" s="167"/>
      <c r="D150" s="167"/>
      <c r="E150" s="167"/>
      <c r="F150" s="167"/>
      <c r="G150" s="167"/>
      <c r="H150" s="167"/>
      <c r="I150" s="167"/>
      <c r="J150" s="167"/>
      <c r="K150" s="167"/>
    </row>
    <row r="151" spans="2:11" ht="9.75" customHeight="1">
      <c r="B151" s="47"/>
      <c r="C151" s="47"/>
      <c r="D151" s="47"/>
      <c r="E151" s="47"/>
      <c r="F151" s="47"/>
      <c r="G151" s="47"/>
      <c r="H151" s="47"/>
      <c r="I151" s="47"/>
      <c r="J151" s="47"/>
      <c r="K151" s="47"/>
    </row>
    <row r="152" spans="2:11" ht="15.75" customHeight="1">
      <c r="B152" s="167" t="s">
        <v>325</v>
      </c>
      <c r="C152" s="167"/>
      <c r="D152" s="167"/>
      <c r="E152" s="167"/>
      <c r="F152" s="167"/>
      <c r="G152" s="167"/>
      <c r="H152" s="167"/>
      <c r="I152" s="167"/>
      <c r="J152" s="167"/>
      <c r="K152" s="167"/>
    </row>
    <row r="153" spans="2:11" ht="10.5" customHeight="1">
      <c r="B153" s="47"/>
      <c r="C153" s="47"/>
      <c r="D153" s="47"/>
      <c r="E153" s="47"/>
      <c r="F153" s="47"/>
      <c r="G153" s="47"/>
      <c r="H153" s="47"/>
      <c r="I153" s="47"/>
      <c r="J153" s="47"/>
      <c r="K153" s="47"/>
    </row>
    <row r="154" spans="2:11" ht="16.5" customHeight="1">
      <c r="B154" s="167" t="s">
        <v>326</v>
      </c>
      <c r="C154" s="167"/>
      <c r="D154" s="167"/>
      <c r="E154" s="167"/>
      <c r="F154" s="167"/>
      <c r="G154" s="167"/>
      <c r="H154" s="167"/>
      <c r="I154" s="167"/>
      <c r="J154" s="167"/>
      <c r="K154" s="167"/>
    </row>
    <row r="155" spans="2:11" ht="12.75" customHeight="1">
      <c r="B155" s="47"/>
      <c r="C155" s="47"/>
      <c r="D155" s="47"/>
      <c r="E155" s="47"/>
      <c r="F155" s="47"/>
      <c r="G155" s="47"/>
      <c r="H155" s="47"/>
      <c r="I155" s="47"/>
      <c r="J155" s="47"/>
      <c r="K155" s="47"/>
    </row>
    <row r="156" spans="2:8" ht="15.75">
      <c r="B156" s="10"/>
      <c r="H156" s="7"/>
    </row>
    <row r="157" spans="1:8" s="13" customFormat="1" ht="20.25">
      <c r="A157" s="168" t="s">
        <v>242</v>
      </c>
      <c r="B157" s="169"/>
      <c r="C157" s="169"/>
      <c r="D157" s="169"/>
      <c r="E157" s="169"/>
      <c r="F157" s="169"/>
      <c r="G157" s="169"/>
      <c r="H157" s="169"/>
    </row>
    <row r="158" s="13" customFormat="1" ht="15.75">
      <c r="A158" s="5"/>
    </row>
    <row r="159" spans="1:2" s="13" customFormat="1" ht="18.75">
      <c r="A159" s="5"/>
      <c r="B159" s="151" t="s">
        <v>251</v>
      </c>
    </row>
    <row r="160" s="13" customFormat="1" ht="15.75">
      <c r="A160" s="5"/>
    </row>
    <row r="161" spans="2:12" ht="15.75">
      <c r="B161" s="158" t="s">
        <v>36</v>
      </c>
      <c r="C161" s="158"/>
      <c r="D161" s="158"/>
      <c r="E161" s="158"/>
      <c r="F161" s="158"/>
      <c r="G161" s="158"/>
      <c r="H161" s="158"/>
      <c r="I161" s="158"/>
      <c r="J161" s="158"/>
      <c r="K161" s="158"/>
      <c r="L161" s="158"/>
    </row>
    <row r="162" ht="12.75" customHeight="1"/>
    <row r="163" spans="2:12" ht="15.75" customHeight="1">
      <c r="B163" s="158" t="s">
        <v>74</v>
      </c>
      <c r="C163" s="158"/>
      <c r="D163" s="158"/>
      <c r="E163" s="158"/>
      <c r="F163" s="158"/>
      <c r="G163" s="158"/>
      <c r="H163" s="158"/>
      <c r="I163" s="158"/>
      <c r="J163" s="158"/>
      <c r="K163" s="158"/>
      <c r="L163" s="158"/>
    </row>
    <row r="164" spans="2:7" ht="12.75" customHeight="1">
      <c r="B164" s="17"/>
      <c r="C164" s="17"/>
      <c r="D164" s="17"/>
      <c r="E164" s="17"/>
      <c r="F164" s="17"/>
      <c r="G164" s="17"/>
    </row>
    <row r="165" spans="2:12" ht="15.75" customHeight="1">
      <c r="B165" s="158" t="s">
        <v>194</v>
      </c>
      <c r="C165" s="158"/>
      <c r="D165" s="158"/>
      <c r="E165" s="158"/>
      <c r="F165" s="158"/>
      <c r="G165" s="158"/>
      <c r="H165" s="158"/>
      <c r="I165" s="158"/>
      <c r="J165" s="158"/>
      <c r="K165" s="158"/>
      <c r="L165" s="158"/>
    </row>
    <row r="166" spans="2:7" ht="12.75" customHeight="1">
      <c r="B166" s="17"/>
      <c r="C166" s="17"/>
      <c r="D166" s="17"/>
      <c r="E166" s="17"/>
      <c r="F166" s="17"/>
      <c r="G166" s="17"/>
    </row>
    <row r="167" spans="2:12" ht="15.75" customHeight="1">
      <c r="B167" s="158" t="s">
        <v>195</v>
      </c>
      <c r="C167" s="158"/>
      <c r="D167" s="158"/>
      <c r="E167" s="158"/>
      <c r="F167" s="158"/>
      <c r="G167" s="158"/>
      <c r="H167" s="158"/>
      <c r="I167" s="158"/>
      <c r="J167" s="158"/>
      <c r="K167" s="158"/>
      <c r="L167" s="158"/>
    </row>
    <row r="168" spans="2:7" ht="12.75" customHeight="1">
      <c r="B168" s="17"/>
      <c r="C168" s="17"/>
      <c r="D168" s="17"/>
      <c r="E168" s="17"/>
      <c r="F168" s="17"/>
      <c r="G168" s="17"/>
    </row>
    <row r="169" spans="2:12" ht="15.75" customHeight="1">
      <c r="B169" s="158" t="s">
        <v>196</v>
      </c>
      <c r="C169" s="158"/>
      <c r="D169" s="158"/>
      <c r="E169" s="158"/>
      <c r="F169" s="158"/>
      <c r="G169" s="158"/>
      <c r="H169" s="158"/>
      <c r="I169" s="158"/>
      <c r="J169" s="158"/>
      <c r="K169" s="158"/>
      <c r="L169" s="158"/>
    </row>
    <row r="170" ht="12.75" customHeight="1"/>
    <row r="171" spans="2:12" ht="15.75">
      <c r="B171" s="158" t="s">
        <v>38</v>
      </c>
      <c r="C171" s="158"/>
      <c r="D171" s="158"/>
      <c r="E171" s="158"/>
      <c r="F171" s="158"/>
      <c r="G171" s="158"/>
      <c r="H171" s="158"/>
      <c r="I171" s="158"/>
      <c r="J171" s="158"/>
      <c r="K171" s="158"/>
      <c r="L171" s="158"/>
    </row>
    <row r="172" ht="12.75" customHeight="1"/>
    <row r="173" spans="2:12" ht="15.75">
      <c r="B173" s="158" t="s">
        <v>39</v>
      </c>
      <c r="C173" s="158"/>
      <c r="D173" s="158"/>
      <c r="E173" s="158"/>
      <c r="F173" s="158"/>
      <c r="G173" s="158"/>
      <c r="H173" s="158"/>
      <c r="I173" s="158"/>
      <c r="J173" s="158"/>
      <c r="K173" s="158"/>
      <c r="L173" s="158"/>
    </row>
    <row r="174" ht="12.75" customHeight="1"/>
    <row r="175" spans="2:12" ht="15.75">
      <c r="B175" s="158" t="s">
        <v>40</v>
      </c>
      <c r="C175" s="158"/>
      <c r="D175" s="158"/>
      <c r="E175" s="158"/>
      <c r="F175" s="158"/>
      <c r="G175" s="158"/>
      <c r="H175" s="158"/>
      <c r="I175" s="158"/>
      <c r="J175" s="158"/>
      <c r="K175" s="158"/>
      <c r="L175" s="158"/>
    </row>
    <row r="176" ht="12.75" customHeight="1"/>
    <row r="177" spans="2:12" ht="15.75">
      <c r="B177" s="158" t="s">
        <v>41</v>
      </c>
      <c r="C177" s="158"/>
      <c r="D177" s="158"/>
      <c r="E177" s="158"/>
      <c r="F177" s="158"/>
      <c r="G177" s="158"/>
      <c r="H177" s="158"/>
      <c r="I177" s="158"/>
      <c r="J177" s="158"/>
      <c r="K177" s="158"/>
      <c r="L177" s="158"/>
    </row>
    <row r="178" ht="12.75" customHeight="1"/>
    <row r="179" spans="2:12" ht="15.75">
      <c r="B179" s="158" t="s">
        <v>253</v>
      </c>
      <c r="C179" s="158"/>
      <c r="D179" s="158"/>
      <c r="E179" s="158"/>
      <c r="F179" s="158"/>
      <c r="G179" s="158"/>
      <c r="H179" s="158"/>
      <c r="I179" s="158"/>
      <c r="J179" s="158"/>
      <c r="K179" s="158"/>
      <c r="L179" s="158"/>
    </row>
    <row r="180" ht="12.75" customHeight="1"/>
    <row r="181" spans="2:12" ht="15.75">
      <c r="B181" s="158" t="s">
        <v>42</v>
      </c>
      <c r="C181" s="158"/>
      <c r="D181" s="158"/>
      <c r="E181" s="158"/>
      <c r="F181" s="158"/>
      <c r="G181" s="158"/>
      <c r="H181" s="158"/>
      <c r="I181" s="158"/>
      <c r="J181" s="158"/>
      <c r="K181" s="158"/>
      <c r="L181" s="158"/>
    </row>
    <row r="182" ht="12.75" customHeight="1">
      <c r="B182" s="3" t="s">
        <v>197</v>
      </c>
    </row>
    <row r="183" spans="2:12" ht="15.75">
      <c r="B183" s="158" t="s">
        <v>43</v>
      </c>
      <c r="C183" s="158"/>
      <c r="D183" s="158"/>
      <c r="E183" s="158"/>
      <c r="F183" s="158"/>
      <c r="G183" s="158"/>
      <c r="H183" s="158"/>
      <c r="I183" s="158"/>
      <c r="J183" s="158"/>
      <c r="K183" s="158"/>
      <c r="L183" s="158"/>
    </row>
    <row r="184" ht="12.75" customHeight="1"/>
    <row r="185" spans="2:12" ht="15.75">
      <c r="B185" s="186" t="s">
        <v>254</v>
      </c>
      <c r="C185" s="158"/>
      <c r="D185" s="158"/>
      <c r="E185" s="158"/>
      <c r="F185" s="158"/>
      <c r="G185" s="158"/>
      <c r="H185" s="158"/>
      <c r="I185" s="158"/>
      <c r="J185" s="158"/>
      <c r="K185" s="158"/>
      <c r="L185" s="158"/>
    </row>
    <row r="186" spans="2:7" ht="12.75" customHeight="1">
      <c r="B186" s="19"/>
      <c r="C186" s="19"/>
      <c r="D186" s="19"/>
      <c r="E186" s="19"/>
      <c r="F186" s="19"/>
      <c r="G186" s="19"/>
    </row>
    <row r="187" spans="2:7" ht="18.75">
      <c r="B187" s="149" t="s">
        <v>304</v>
      </c>
      <c r="C187" s="14"/>
      <c r="D187" s="14"/>
      <c r="E187" s="14"/>
      <c r="F187" s="14"/>
      <c r="G187" s="14"/>
    </row>
    <row r="189" spans="2:12" ht="15.75">
      <c r="B189" s="164" t="s">
        <v>151</v>
      </c>
      <c r="C189" s="164"/>
      <c r="D189" s="164"/>
      <c r="E189" s="164"/>
      <c r="F189" s="164"/>
      <c r="G189" s="164"/>
      <c r="H189" s="164"/>
      <c r="I189" s="164"/>
      <c r="J189" s="164"/>
      <c r="K189" s="164"/>
      <c r="L189" s="164"/>
    </row>
    <row r="190" ht="11.25" customHeight="1"/>
    <row r="191" spans="2:12" ht="15.75">
      <c r="B191" s="164" t="s">
        <v>152</v>
      </c>
      <c r="C191" s="164"/>
      <c r="D191" s="164"/>
      <c r="E191" s="164"/>
      <c r="F191" s="164"/>
      <c r="G191" s="164"/>
      <c r="H191" s="164"/>
      <c r="I191" s="164"/>
      <c r="J191" s="164"/>
      <c r="K191" s="164"/>
      <c r="L191" s="164"/>
    </row>
    <row r="193" spans="2:12" ht="15.75">
      <c r="B193" s="164" t="s">
        <v>153</v>
      </c>
      <c r="C193" s="164"/>
      <c r="D193" s="164"/>
      <c r="E193" s="164"/>
      <c r="F193" s="164"/>
      <c r="G193" s="164"/>
      <c r="H193" s="164"/>
      <c r="I193" s="164"/>
      <c r="J193" s="164"/>
      <c r="K193" s="164"/>
      <c r="L193" s="164"/>
    </row>
    <row r="195" spans="2:12" ht="15.75">
      <c r="B195" s="164" t="s">
        <v>68</v>
      </c>
      <c r="C195" s="164"/>
      <c r="D195" s="164"/>
      <c r="E195" s="164"/>
      <c r="F195" s="164"/>
      <c r="G195" s="164"/>
      <c r="H195" s="164"/>
      <c r="I195" s="164"/>
      <c r="J195" s="164"/>
      <c r="K195" s="164"/>
      <c r="L195" s="164"/>
    </row>
    <row r="197" spans="2:12" ht="15.75">
      <c r="B197" s="164" t="s">
        <v>69</v>
      </c>
      <c r="C197" s="164"/>
      <c r="D197" s="164"/>
      <c r="E197" s="164"/>
      <c r="F197" s="164"/>
      <c r="G197" s="164"/>
      <c r="H197" s="164"/>
      <c r="I197" s="164"/>
      <c r="J197" s="164"/>
      <c r="K197" s="164"/>
      <c r="L197" s="164"/>
    </row>
    <row r="199" spans="2:12" ht="15.75">
      <c r="B199" s="164" t="s">
        <v>154</v>
      </c>
      <c r="C199" s="164"/>
      <c r="D199" s="164"/>
      <c r="E199" s="164"/>
      <c r="F199" s="164"/>
      <c r="G199" s="164"/>
      <c r="H199" s="164"/>
      <c r="I199" s="164"/>
      <c r="J199" s="164"/>
      <c r="K199" s="164"/>
      <c r="L199" s="164"/>
    </row>
    <row r="201" spans="2:12" ht="15.75">
      <c r="B201" s="164" t="s">
        <v>70</v>
      </c>
      <c r="C201" s="164"/>
      <c r="D201" s="164"/>
      <c r="E201" s="164"/>
      <c r="F201" s="164"/>
      <c r="G201" s="164"/>
      <c r="H201" s="164"/>
      <c r="I201" s="164"/>
      <c r="J201" s="164"/>
      <c r="K201" s="164"/>
      <c r="L201" s="164"/>
    </row>
    <row r="203" spans="2:12" ht="15.75">
      <c r="B203" s="164" t="s">
        <v>71</v>
      </c>
      <c r="C203" s="164"/>
      <c r="D203" s="164"/>
      <c r="E203" s="164"/>
      <c r="F203" s="164"/>
      <c r="G203" s="164"/>
      <c r="H203" s="164"/>
      <c r="I203" s="164"/>
      <c r="J203" s="164"/>
      <c r="K203" s="164"/>
      <c r="L203" s="164"/>
    </row>
    <row r="205" spans="2:12" ht="15.75">
      <c r="B205" s="164" t="s">
        <v>155</v>
      </c>
      <c r="C205" s="164"/>
      <c r="D205" s="164"/>
      <c r="E205" s="164"/>
      <c r="F205" s="164"/>
      <c r="G205" s="164"/>
      <c r="H205" s="164"/>
      <c r="I205" s="164"/>
      <c r="J205" s="164"/>
      <c r="K205" s="164"/>
      <c r="L205" s="164"/>
    </row>
    <row r="207" spans="2:12" ht="15.75">
      <c r="B207" s="164" t="s">
        <v>72</v>
      </c>
      <c r="C207" s="164"/>
      <c r="D207" s="164"/>
      <c r="E207" s="164"/>
      <c r="F207" s="164"/>
      <c r="G207" s="164"/>
      <c r="H207" s="164"/>
      <c r="I207" s="164"/>
      <c r="J207" s="164"/>
      <c r="K207" s="164"/>
      <c r="L207" s="164"/>
    </row>
    <row r="209" spans="2:12" ht="15.75">
      <c r="B209" s="164" t="s">
        <v>73</v>
      </c>
      <c r="C209" s="164"/>
      <c r="D209" s="164"/>
      <c r="E209" s="164"/>
      <c r="F209" s="164"/>
      <c r="G209" s="164"/>
      <c r="H209" s="164"/>
      <c r="I209" s="164"/>
      <c r="J209" s="164"/>
      <c r="K209" s="164"/>
      <c r="L209" s="164"/>
    </row>
    <row r="211" spans="2:12" ht="15.75">
      <c r="B211" s="164" t="s">
        <v>156</v>
      </c>
      <c r="C211" s="164"/>
      <c r="D211" s="164"/>
      <c r="E211" s="164"/>
      <c r="F211" s="164"/>
      <c r="G211" s="164"/>
      <c r="H211" s="164"/>
      <c r="I211" s="164"/>
      <c r="J211" s="164"/>
      <c r="K211" s="164"/>
      <c r="L211" s="164"/>
    </row>
    <row r="213" spans="2:12" ht="15.75">
      <c r="B213" s="164" t="s">
        <v>157</v>
      </c>
      <c r="C213" s="164"/>
      <c r="D213" s="164"/>
      <c r="E213" s="164"/>
      <c r="F213" s="164"/>
      <c r="G213" s="164"/>
      <c r="H213" s="164"/>
      <c r="I213" s="164"/>
      <c r="J213" s="164"/>
      <c r="K213" s="164"/>
      <c r="L213" s="164"/>
    </row>
    <row r="214" ht="15.75">
      <c r="B214" s="3" t="s">
        <v>197</v>
      </c>
    </row>
    <row r="215" spans="2:12" ht="16.5" customHeight="1">
      <c r="B215" s="164" t="s">
        <v>158</v>
      </c>
      <c r="C215" s="164"/>
      <c r="D215" s="164"/>
      <c r="E215" s="164"/>
      <c r="F215" s="164"/>
      <c r="G215" s="164"/>
      <c r="H215" s="164"/>
      <c r="I215" s="164"/>
      <c r="J215" s="164"/>
      <c r="K215" s="164"/>
      <c r="L215" s="164"/>
    </row>
    <row r="217" spans="2:12" ht="15.75">
      <c r="B217" s="164" t="s">
        <v>2</v>
      </c>
      <c r="C217" s="164"/>
      <c r="D217" s="164"/>
      <c r="E217" s="164"/>
      <c r="F217" s="164"/>
      <c r="G217" s="164"/>
      <c r="H217" s="164"/>
      <c r="I217" s="164"/>
      <c r="J217" s="164"/>
      <c r="K217" s="164"/>
      <c r="L217" s="164"/>
    </row>
    <row r="219" spans="2:12" ht="15.75">
      <c r="B219" s="164" t="s">
        <v>159</v>
      </c>
      <c r="C219" s="164"/>
      <c r="D219" s="164"/>
      <c r="E219" s="164"/>
      <c r="F219" s="164"/>
      <c r="G219" s="164"/>
      <c r="H219" s="164"/>
      <c r="I219" s="164"/>
      <c r="J219" s="164"/>
      <c r="K219" s="164"/>
      <c r="L219" s="164"/>
    </row>
    <row r="221" spans="2:12" ht="15.75">
      <c r="B221" s="164" t="s">
        <v>160</v>
      </c>
      <c r="C221" s="164"/>
      <c r="D221" s="164"/>
      <c r="E221" s="164"/>
      <c r="F221" s="164"/>
      <c r="G221" s="164"/>
      <c r="H221" s="164"/>
      <c r="I221" s="164"/>
      <c r="J221" s="164"/>
      <c r="K221" s="164"/>
      <c r="L221" s="164"/>
    </row>
    <row r="222" ht="15.75">
      <c r="B222" s="8"/>
    </row>
    <row r="223" spans="2:12" ht="15.75">
      <c r="B223" s="164" t="s">
        <v>161</v>
      </c>
      <c r="C223" s="164"/>
      <c r="D223" s="164"/>
      <c r="E223" s="164"/>
      <c r="F223" s="164"/>
      <c r="G223" s="164"/>
      <c r="H223" s="164"/>
      <c r="I223" s="164"/>
      <c r="J223" s="164"/>
      <c r="K223" s="164"/>
      <c r="L223" s="164"/>
    </row>
    <row r="224" ht="15.75">
      <c r="B224" s="8"/>
    </row>
    <row r="225" spans="2:12" ht="15.75">
      <c r="B225" s="164" t="s">
        <v>162</v>
      </c>
      <c r="C225" s="164"/>
      <c r="D225" s="164"/>
      <c r="E225" s="164"/>
      <c r="F225" s="164"/>
      <c r="G225" s="164"/>
      <c r="H225" s="164"/>
      <c r="I225" s="164"/>
      <c r="J225" s="164"/>
      <c r="K225" s="164"/>
      <c r="L225" s="164"/>
    </row>
    <row r="226" ht="12" customHeight="1"/>
    <row r="227" spans="2:12" ht="18" customHeight="1">
      <c r="B227" s="164" t="s">
        <v>163</v>
      </c>
      <c r="C227" s="164"/>
      <c r="D227" s="164"/>
      <c r="E227" s="164"/>
      <c r="F227" s="164"/>
      <c r="G227" s="164"/>
      <c r="H227" s="164"/>
      <c r="I227" s="164"/>
      <c r="J227" s="164"/>
      <c r="K227" s="164"/>
      <c r="L227" s="164"/>
    </row>
    <row r="228" ht="12.75" customHeight="1"/>
    <row r="229" spans="2:12" ht="18" customHeight="1">
      <c r="B229" s="164" t="s">
        <v>164</v>
      </c>
      <c r="C229" s="164"/>
      <c r="D229" s="164"/>
      <c r="E229" s="164"/>
      <c r="F229" s="164"/>
      <c r="G229" s="164"/>
      <c r="H229" s="164"/>
      <c r="I229" s="164"/>
      <c r="J229" s="164"/>
      <c r="K229" s="164"/>
      <c r="L229" s="164"/>
    </row>
    <row r="230" ht="9" customHeight="1"/>
    <row r="231" spans="2:11" ht="18" customHeight="1">
      <c r="B231" s="166" t="s">
        <v>3</v>
      </c>
      <c r="C231" s="166"/>
      <c r="D231" s="166"/>
      <c r="E231" s="166"/>
      <c r="F231" s="166"/>
      <c r="G231" s="166"/>
      <c r="H231" s="166"/>
      <c r="I231" s="166"/>
      <c r="J231" s="166"/>
      <c r="K231" s="166"/>
    </row>
    <row r="232" spans="2:8" ht="13.5" customHeight="1">
      <c r="B232" s="19"/>
      <c r="C232" s="19"/>
      <c r="D232" s="19"/>
      <c r="E232" s="19"/>
      <c r="F232" s="19"/>
      <c r="G232" s="19"/>
      <c r="H232" s="19"/>
    </row>
    <row r="233" spans="2:11" ht="18" customHeight="1">
      <c r="B233" s="164" t="s">
        <v>4</v>
      </c>
      <c r="C233" s="164"/>
      <c r="D233" s="164"/>
      <c r="E233" s="164"/>
      <c r="F233" s="164"/>
      <c r="G233" s="164"/>
      <c r="H233" s="164"/>
      <c r="I233" s="164"/>
      <c r="J233" s="164"/>
      <c r="K233" s="164"/>
    </row>
    <row r="234" spans="2:11" ht="14.25" customHeight="1">
      <c r="B234" s="47"/>
      <c r="C234" s="47"/>
      <c r="D234" s="47"/>
      <c r="E234" s="47"/>
      <c r="F234" s="47"/>
      <c r="G234" s="47"/>
      <c r="H234" s="47"/>
      <c r="I234" s="47"/>
      <c r="J234" s="47"/>
      <c r="K234" s="47"/>
    </row>
    <row r="235" spans="2:11" ht="18" customHeight="1">
      <c r="B235" s="164" t="s">
        <v>5</v>
      </c>
      <c r="C235" s="164"/>
      <c r="D235" s="164"/>
      <c r="E235" s="164"/>
      <c r="F235" s="164"/>
      <c r="G235" s="164"/>
      <c r="H235" s="164"/>
      <c r="I235" s="164"/>
      <c r="J235" s="164"/>
      <c r="K235" s="164"/>
    </row>
    <row r="236" spans="2:11" ht="9" customHeight="1">
      <c r="B236" s="47"/>
      <c r="C236" s="47"/>
      <c r="D236" s="47"/>
      <c r="E236" s="47"/>
      <c r="F236" s="47"/>
      <c r="G236" s="47"/>
      <c r="H236" s="47"/>
      <c r="I236" s="47"/>
      <c r="J236" s="47"/>
      <c r="K236" s="47"/>
    </row>
    <row r="237" spans="2:11" ht="16.5" customHeight="1">
      <c r="B237" s="166" t="s">
        <v>6</v>
      </c>
      <c r="C237" s="166"/>
      <c r="D237" s="166"/>
      <c r="E237" s="166"/>
      <c r="F237" s="166"/>
      <c r="G237" s="166"/>
      <c r="H237" s="166"/>
      <c r="I237" s="166"/>
      <c r="J237" s="166"/>
      <c r="K237" s="166"/>
    </row>
    <row r="238" spans="2:11" ht="15" customHeight="1">
      <c r="B238" s="47"/>
      <c r="C238" s="47"/>
      <c r="D238" s="47"/>
      <c r="E238" s="47"/>
      <c r="F238" s="47"/>
      <c r="G238" s="47"/>
      <c r="H238" s="47"/>
      <c r="I238" s="47"/>
      <c r="J238" s="47"/>
      <c r="K238" s="47"/>
    </row>
    <row r="239" spans="2:11" ht="15.75" customHeight="1">
      <c r="B239" s="166" t="s">
        <v>7</v>
      </c>
      <c r="C239" s="166"/>
      <c r="D239" s="166"/>
      <c r="E239" s="166"/>
      <c r="F239" s="166"/>
      <c r="G239" s="166"/>
      <c r="H239" s="166"/>
      <c r="I239" s="166"/>
      <c r="J239" s="166"/>
      <c r="K239" s="166"/>
    </row>
    <row r="240" spans="2:11" ht="14.25" customHeight="1">
      <c r="B240" s="47"/>
      <c r="C240" s="47"/>
      <c r="D240" s="47"/>
      <c r="E240" s="47"/>
      <c r="F240" s="47"/>
      <c r="G240" s="47"/>
      <c r="H240" s="47"/>
      <c r="I240" s="47"/>
      <c r="J240" s="47"/>
      <c r="K240" s="47"/>
    </row>
    <row r="241" spans="2:11" ht="14.25" customHeight="1">
      <c r="B241" s="166" t="s">
        <v>8</v>
      </c>
      <c r="C241" s="166"/>
      <c r="D241" s="166"/>
      <c r="E241" s="166"/>
      <c r="F241" s="166"/>
      <c r="G241" s="166"/>
      <c r="H241" s="166"/>
      <c r="I241" s="166"/>
      <c r="J241" s="166"/>
      <c r="K241" s="166"/>
    </row>
    <row r="242" spans="2:11" ht="12.75" customHeight="1">
      <c r="B242" s="47"/>
      <c r="C242" s="47"/>
      <c r="D242" s="47"/>
      <c r="E242" s="47"/>
      <c r="F242" s="47"/>
      <c r="G242" s="47"/>
      <c r="H242" s="47"/>
      <c r="I242" s="47"/>
      <c r="J242" s="47"/>
      <c r="K242" s="47"/>
    </row>
    <row r="243" spans="2:11" ht="14.25" customHeight="1">
      <c r="B243" s="166" t="s">
        <v>9</v>
      </c>
      <c r="C243" s="166"/>
      <c r="D243" s="166"/>
      <c r="E243" s="166"/>
      <c r="F243" s="166"/>
      <c r="G243" s="166"/>
      <c r="H243" s="166"/>
      <c r="I243" s="166"/>
      <c r="J243" s="166"/>
      <c r="K243" s="166"/>
    </row>
    <row r="244" spans="2:11" ht="13.5" customHeight="1">
      <c r="B244" s="47"/>
      <c r="C244" s="47"/>
      <c r="D244" s="47"/>
      <c r="E244" s="47"/>
      <c r="F244" s="47"/>
      <c r="G244" s="47"/>
      <c r="H244" s="47"/>
      <c r="I244" s="47"/>
      <c r="J244" s="47"/>
      <c r="K244" s="47"/>
    </row>
    <row r="245" spans="2:11" ht="18" customHeight="1">
      <c r="B245" s="166" t="s">
        <v>10</v>
      </c>
      <c r="C245" s="166"/>
      <c r="D245" s="166"/>
      <c r="E245" s="166"/>
      <c r="F245" s="166"/>
      <c r="G245" s="166"/>
      <c r="H245" s="166"/>
      <c r="I245" s="166"/>
      <c r="J245" s="166"/>
      <c r="K245" s="166"/>
    </row>
    <row r="246" spans="2:8" ht="12.75" customHeight="1">
      <c r="B246" s="20"/>
      <c r="C246" s="20"/>
      <c r="D246" s="20"/>
      <c r="E246" s="20"/>
      <c r="F246" s="20"/>
      <c r="G246" s="20"/>
      <c r="H246" s="20"/>
    </row>
    <row r="247" spans="2:8" ht="21" customHeight="1">
      <c r="B247" s="149" t="s">
        <v>306</v>
      </c>
      <c r="C247" s="15"/>
      <c r="D247" s="15"/>
      <c r="E247" s="15"/>
      <c r="F247" s="15"/>
      <c r="G247" s="15"/>
      <c r="H247" s="147"/>
    </row>
    <row r="248" spans="2:8" ht="15.75">
      <c r="B248" s="15"/>
      <c r="C248" s="15"/>
      <c r="D248" s="15"/>
      <c r="E248" s="15"/>
      <c r="F248" s="15"/>
      <c r="G248" s="15"/>
      <c r="H248" s="147"/>
    </row>
    <row r="249" spans="2:12" ht="15.75">
      <c r="B249" s="165" t="s">
        <v>327</v>
      </c>
      <c r="C249" s="165"/>
      <c r="D249" s="165"/>
      <c r="E249" s="165"/>
      <c r="F249" s="165"/>
      <c r="G249" s="165"/>
      <c r="H249" s="165"/>
      <c r="I249" s="165"/>
      <c r="J249" s="165"/>
      <c r="K249" s="165"/>
      <c r="L249" s="165"/>
    </row>
    <row r="250" ht="15.75">
      <c r="H250" s="147"/>
    </row>
    <row r="251" spans="2:12" ht="15.75" customHeight="1">
      <c r="B251" s="164" t="s">
        <v>185</v>
      </c>
      <c r="C251" s="164"/>
      <c r="D251" s="164"/>
      <c r="E251" s="164"/>
      <c r="F251" s="164"/>
      <c r="G251" s="164"/>
      <c r="H251" s="164"/>
      <c r="I251" s="164"/>
      <c r="J251" s="164"/>
      <c r="K251" s="164"/>
      <c r="L251" s="164"/>
    </row>
    <row r="252" ht="15.75">
      <c r="H252" s="147"/>
    </row>
    <row r="253" spans="2:12" ht="15.75">
      <c r="B253" s="165" t="s">
        <v>186</v>
      </c>
      <c r="C253" s="165"/>
      <c r="D253" s="165"/>
      <c r="E253" s="165"/>
      <c r="F253" s="165"/>
      <c r="G253" s="165"/>
      <c r="H253" s="165"/>
      <c r="I253" s="165"/>
      <c r="J253" s="165"/>
      <c r="K253" s="165"/>
      <c r="L253" s="165"/>
    </row>
    <row r="254" ht="15.75">
      <c r="H254" s="147"/>
    </row>
    <row r="255" spans="2:12" ht="15.75">
      <c r="B255" s="165" t="s">
        <v>187</v>
      </c>
      <c r="C255" s="165"/>
      <c r="D255" s="165"/>
      <c r="E255" s="165"/>
      <c r="F255" s="165"/>
      <c r="G255" s="165"/>
      <c r="H255" s="165"/>
      <c r="I255" s="165"/>
      <c r="J255" s="165"/>
      <c r="K255" s="165"/>
      <c r="L255" s="165"/>
    </row>
    <row r="256" ht="15.75">
      <c r="H256" s="147"/>
    </row>
    <row r="257" spans="2:12" ht="15.75">
      <c r="B257" s="165" t="s">
        <v>188</v>
      </c>
      <c r="C257" s="165"/>
      <c r="D257" s="165"/>
      <c r="E257" s="165"/>
      <c r="F257" s="165"/>
      <c r="G257" s="165"/>
      <c r="H257" s="165"/>
      <c r="I257" s="165"/>
      <c r="J257" s="165"/>
      <c r="K257" s="165"/>
      <c r="L257" s="165"/>
    </row>
    <row r="258" ht="15.75">
      <c r="H258" s="147"/>
    </row>
    <row r="259" spans="2:12" ht="15.75">
      <c r="B259" s="165" t="s">
        <v>147</v>
      </c>
      <c r="C259" s="165"/>
      <c r="D259" s="165"/>
      <c r="E259" s="165"/>
      <c r="F259" s="165"/>
      <c r="G259" s="165"/>
      <c r="H259" s="165"/>
      <c r="I259" s="165"/>
      <c r="J259" s="165"/>
      <c r="K259" s="165"/>
      <c r="L259" s="165"/>
    </row>
    <row r="260" ht="15.75">
      <c r="H260" s="147"/>
    </row>
    <row r="261" spans="2:12" ht="15.75">
      <c r="B261" s="165" t="s">
        <v>189</v>
      </c>
      <c r="C261" s="165"/>
      <c r="D261" s="165"/>
      <c r="E261" s="165"/>
      <c r="F261" s="165"/>
      <c r="G261" s="165"/>
      <c r="H261" s="165"/>
      <c r="I261" s="165"/>
      <c r="J261" s="165"/>
      <c r="K261" s="165"/>
      <c r="L261" s="165"/>
    </row>
    <row r="262" ht="15.75">
      <c r="H262" s="147"/>
    </row>
    <row r="263" spans="2:12" ht="15.75">
      <c r="B263" s="165" t="s">
        <v>342</v>
      </c>
      <c r="C263" s="165"/>
      <c r="D263" s="165"/>
      <c r="E263" s="165"/>
      <c r="F263" s="165"/>
      <c r="G263" s="165"/>
      <c r="H263" s="165"/>
      <c r="I263" s="165"/>
      <c r="J263" s="165"/>
      <c r="K263" s="165"/>
      <c r="L263" s="165"/>
    </row>
    <row r="264" ht="15.75">
      <c r="H264" s="147"/>
    </row>
    <row r="265" spans="2:12" ht="15.75">
      <c r="B265" s="165" t="s">
        <v>190</v>
      </c>
      <c r="C265" s="165"/>
      <c r="D265" s="165"/>
      <c r="E265" s="165"/>
      <c r="F265" s="165"/>
      <c r="G265" s="165"/>
      <c r="H265" s="165"/>
      <c r="I265" s="165"/>
      <c r="J265" s="165"/>
      <c r="K265" s="165"/>
      <c r="L265" s="165"/>
    </row>
    <row r="266" ht="15.75">
      <c r="H266" s="147"/>
    </row>
    <row r="267" spans="2:12" ht="15.75">
      <c r="B267" s="165" t="s">
        <v>148</v>
      </c>
      <c r="C267" s="165"/>
      <c r="D267" s="165"/>
      <c r="E267" s="165"/>
      <c r="F267" s="165"/>
      <c r="G267" s="165"/>
      <c r="H267" s="165"/>
      <c r="I267" s="165"/>
      <c r="J267" s="165"/>
      <c r="K267" s="165"/>
      <c r="L267" s="165"/>
    </row>
    <row r="268" ht="15.75">
      <c r="H268" s="147"/>
    </row>
    <row r="269" spans="2:12" ht="15.75">
      <c r="B269" s="165" t="s">
        <v>149</v>
      </c>
      <c r="C269" s="165"/>
      <c r="D269" s="165"/>
      <c r="E269" s="165"/>
      <c r="F269" s="165"/>
      <c r="G269" s="165"/>
      <c r="H269" s="165"/>
      <c r="I269" s="165"/>
      <c r="J269" s="165"/>
      <c r="K269" s="165"/>
      <c r="L269" s="165"/>
    </row>
    <row r="270" ht="15.75">
      <c r="H270" s="147"/>
    </row>
    <row r="271" spans="2:12" ht="15.75">
      <c r="B271" s="165" t="s">
        <v>150</v>
      </c>
      <c r="C271" s="165"/>
      <c r="D271" s="165"/>
      <c r="E271" s="165"/>
      <c r="F271" s="165"/>
      <c r="G271" s="165"/>
      <c r="H271" s="165"/>
      <c r="I271" s="165"/>
      <c r="J271" s="165"/>
      <c r="K271" s="165"/>
      <c r="L271" s="165"/>
    </row>
    <row r="272" ht="15.75">
      <c r="H272" s="147"/>
    </row>
    <row r="273" spans="2:12" ht="15.75">
      <c r="B273" s="165" t="s">
        <v>191</v>
      </c>
      <c r="C273" s="165"/>
      <c r="D273" s="165"/>
      <c r="E273" s="165"/>
      <c r="F273" s="165"/>
      <c r="G273" s="165"/>
      <c r="H273" s="165"/>
      <c r="I273" s="165"/>
      <c r="J273" s="165"/>
      <c r="K273" s="165"/>
      <c r="L273" s="165"/>
    </row>
    <row r="274" ht="15.75">
      <c r="H274" s="147"/>
    </row>
    <row r="275" spans="2:12" ht="15.75">
      <c r="B275" s="165" t="s">
        <v>192</v>
      </c>
      <c r="C275" s="165"/>
      <c r="D275" s="165"/>
      <c r="E275" s="165"/>
      <c r="F275" s="165"/>
      <c r="G275" s="165"/>
      <c r="H275" s="165"/>
      <c r="I275" s="165"/>
      <c r="J275" s="165"/>
      <c r="K275" s="165"/>
      <c r="L275" s="165"/>
    </row>
    <row r="276" spans="2:11" ht="15.75" customHeight="1">
      <c r="B276" s="12"/>
      <c r="C276" s="12"/>
      <c r="D276" s="12"/>
      <c r="E276" s="12"/>
      <c r="F276" s="12"/>
      <c r="G276" s="12"/>
      <c r="H276" s="12"/>
      <c r="I276" s="12"/>
      <c r="J276" s="12"/>
      <c r="K276" s="12"/>
    </row>
    <row r="277" spans="2:12" ht="15.75">
      <c r="B277" s="164" t="s">
        <v>352</v>
      </c>
      <c r="C277" s="164"/>
      <c r="D277" s="164"/>
      <c r="E277" s="164"/>
      <c r="F277" s="164"/>
      <c r="G277" s="164"/>
      <c r="H277" s="164"/>
      <c r="I277" s="164"/>
      <c r="J277" s="164"/>
      <c r="K277" s="164"/>
      <c r="L277" s="164"/>
    </row>
    <row r="278" spans="2:11" ht="15.75" customHeight="1">
      <c r="B278" s="12"/>
      <c r="C278" s="12"/>
      <c r="D278" s="12"/>
      <c r="E278" s="12"/>
      <c r="F278" s="12"/>
      <c r="G278" s="12"/>
      <c r="H278" s="12"/>
      <c r="I278" s="12"/>
      <c r="J278" s="12"/>
      <c r="K278" s="12"/>
    </row>
    <row r="279" spans="2:12" ht="15.75">
      <c r="B279" s="165" t="s">
        <v>193</v>
      </c>
      <c r="C279" s="165"/>
      <c r="D279" s="165"/>
      <c r="E279" s="165"/>
      <c r="F279" s="165"/>
      <c r="G279" s="165"/>
      <c r="H279" s="165"/>
      <c r="I279" s="165"/>
      <c r="J279" s="165"/>
      <c r="K279" s="165"/>
      <c r="L279" s="165"/>
    </row>
    <row r="280" spans="2:8" ht="15.75">
      <c r="B280" s="4"/>
      <c r="C280" s="4"/>
      <c r="D280" s="4"/>
      <c r="E280" s="4"/>
      <c r="F280" s="4"/>
      <c r="G280" s="4"/>
      <c r="H280" s="4"/>
    </row>
    <row r="281" spans="2:8" ht="15.75">
      <c r="B281" s="4"/>
      <c r="C281" s="4"/>
      <c r="D281" s="4"/>
      <c r="E281" s="4"/>
      <c r="F281" s="4"/>
      <c r="G281" s="4"/>
      <c r="H281" s="4"/>
    </row>
    <row r="282" spans="1:11" ht="26.25" customHeight="1">
      <c r="A282" s="148"/>
      <c r="B282" s="173" t="s">
        <v>248</v>
      </c>
      <c r="C282" s="173"/>
      <c r="D282" s="173"/>
      <c r="E282" s="173"/>
      <c r="F282" s="173"/>
      <c r="G282" s="173"/>
      <c r="H282" s="173"/>
      <c r="I282" s="173"/>
      <c r="J282" s="173"/>
      <c r="K282" s="173"/>
    </row>
    <row r="283" spans="2:11" ht="26.25" customHeight="1">
      <c r="B283" s="163" t="s">
        <v>247</v>
      </c>
      <c r="C283" s="163"/>
      <c r="D283" s="163"/>
      <c r="E283" s="163"/>
      <c r="F283" s="163"/>
      <c r="G283" s="163"/>
      <c r="H283" s="163"/>
      <c r="I283" s="163"/>
      <c r="J283" s="163"/>
      <c r="K283" s="163"/>
    </row>
    <row r="284" spans="2:12" ht="97.5" customHeight="1">
      <c r="B284" s="164" t="s">
        <v>276</v>
      </c>
      <c r="C284" s="164"/>
      <c r="D284" s="164"/>
      <c r="E284" s="164"/>
      <c r="F284" s="164"/>
      <c r="G284" s="164"/>
      <c r="H284" s="164"/>
      <c r="I284" s="164"/>
      <c r="J284" s="164"/>
      <c r="K284" s="164"/>
      <c r="L284" s="18"/>
    </row>
    <row r="285" spans="2:12" ht="26.25" customHeight="1">
      <c r="B285" s="172" t="s">
        <v>277</v>
      </c>
      <c r="C285" s="172"/>
      <c r="D285" s="172"/>
      <c r="E285" s="172"/>
      <c r="F285" s="172"/>
      <c r="G285" s="172"/>
      <c r="H285" s="172"/>
      <c r="I285" s="172"/>
      <c r="J285" s="172"/>
      <c r="K285" s="172"/>
      <c r="L285" s="18"/>
    </row>
    <row r="286" spans="2:12" ht="95.25" customHeight="1">
      <c r="B286" s="164" t="s">
        <v>141</v>
      </c>
      <c r="C286" s="164"/>
      <c r="D286" s="164"/>
      <c r="E286" s="164"/>
      <c r="F286" s="164"/>
      <c r="G286" s="164"/>
      <c r="H286" s="164"/>
      <c r="I286" s="164"/>
      <c r="J286" s="164"/>
      <c r="K286" s="164"/>
      <c r="L286" s="18"/>
    </row>
    <row r="287" spans="2:12" ht="120" customHeight="1">
      <c r="B287" s="164" t="s">
        <v>278</v>
      </c>
      <c r="C287" s="164"/>
      <c r="D287" s="164"/>
      <c r="E287" s="164"/>
      <c r="F287" s="164"/>
      <c r="G287" s="164"/>
      <c r="H287" s="164"/>
      <c r="I287" s="164"/>
      <c r="J287" s="164"/>
      <c r="K287" s="164"/>
      <c r="L287" s="18"/>
    </row>
    <row r="288" spans="2:12" ht="108.75" customHeight="1">
      <c r="B288" s="164" t="s">
        <v>279</v>
      </c>
      <c r="C288" s="164"/>
      <c r="D288" s="164"/>
      <c r="E288" s="164"/>
      <c r="F288" s="164"/>
      <c r="G288" s="164"/>
      <c r="H288" s="164"/>
      <c r="I288" s="164"/>
      <c r="J288" s="164"/>
      <c r="K288" s="164"/>
      <c r="L288" s="18"/>
    </row>
    <row r="289" spans="2:12" ht="65.25" customHeight="1">
      <c r="B289" s="164" t="s">
        <v>318</v>
      </c>
      <c r="C289" s="164"/>
      <c r="D289" s="164"/>
      <c r="E289" s="164"/>
      <c r="F289" s="164"/>
      <c r="G289" s="164"/>
      <c r="H289" s="164"/>
      <c r="I289" s="164"/>
      <c r="J289" s="164"/>
      <c r="K289" s="164"/>
      <c r="L289" s="18"/>
    </row>
    <row r="290" spans="2:12" ht="113.25" customHeight="1">
      <c r="B290" s="164" t="s">
        <v>67</v>
      </c>
      <c r="C290" s="164"/>
      <c r="D290" s="164"/>
      <c r="E290" s="164"/>
      <c r="F290" s="164"/>
      <c r="G290" s="164"/>
      <c r="H290" s="164"/>
      <c r="I290" s="164"/>
      <c r="J290" s="164"/>
      <c r="K290" s="164"/>
      <c r="L290" s="18"/>
    </row>
    <row r="291" spans="2:12" ht="127.5" customHeight="1">
      <c r="B291" s="164" t="s">
        <v>320</v>
      </c>
      <c r="C291" s="164"/>
      <c r="D291" s="164"/>
      <c r="E291" s="164"/>
      <c r="F291" s="164"/>
      <c r="G291" s="164"/>
      <c r="H291" s="164"/>
      <c r="I291" s="164"/>
      <c r="J291" s="164"/>
      <c r="K291" s="164"/>
      <c r="L291" s="18"/>
    </row>
    <row r="292" spans="2:12" ht="147" customHeight="1">
      <c r="B292" s="164" t="s">
        <v>343</v>
      </c>
      <c r="C292" s="164"/>
      <c r="D292" s="164"/>
      <c r="E292" s="164"/>
      <c r="F292" s="164"/>
      <c r="G292" s="164"/>
      <c r="H292" s="164"/>
      <c r="I292" s="164"/>
      <c r="J292" s="164"/>
      <c r="K292" s="164"/>
      <c r="L292" s="18"/>
    </row>
    <row r="293" spans="2:12" ht="104.25" customHeight="1">
      <c r="B293" s="164" t="s">
        <v>348</v>
      </c>
      <c r="C293" s="164"/>
      <c r="D293" s="164"/>
      <c r="E293" s="164"/>
      <c r="F293" s="164"/>
      <c r="G293" s="164"/>
      <c r="H293" s="164"/>
      <c r="I293" s="164"/>
      <c r="J293" s="164"/>
      <c r="K293" s="164"/>
      <c r="L293" s="18"/>
    </row>
    <row r="294" spans="2:12" ht="182.25" customHeight="1">
      <c r="B294" s="164" t="s">
        <v>344</v>
      </c>
      <c r="C294" s="164"/>
      <c r="D294" s="164"/>
      <c r="E294" s="164"/>
      <c r="F294" s="164"/>
      <c r="G294" s="164"/>
      <c r="H294" s="164"/>
      <c r="I294" s="164"/>
      <c r="J294" s="164"/>
      <c r="K294" s="164"/>
      <c r="L294" s="18"/>
    </row>
    <row r="295" spans="2:12" ht="24.75" customHeight="1">
      <c r="B295" s="172" t="s">
        <v>313</v>
      </c>
      <c r="C295" s="172"/>
      <c r="D295" s="172"/>
      <c r="E295" s="172"/>
      <c r="F295" s="172"/>
      <c r="G295" s="172"/>
      <c r="H295" s="172"/>
      <c r="I295" s="172"/>
      <c r="J295" s="172"/>
      <c r="K295" s="172"/>
      <c r="L295" s="18"/>
    </row>
    <row r="296" spans="2:12" ht="130.5" customHeight="1">
      <c r="B296" s="164" t="s">
        <v>174</v>
      </c>
      <c r="C296" s="164"/>
      <c r="D296" s="164"/>
      <c r="E296" s="164"/>
      <c r="F296" s="164"/>
      <c r="G296" s="164"/>
      <c r="H296" s="164"/>
      <c r="I296" s="164"/>
      <c r="J296" s="164"/>
      <c r="K296" s="164"/>
      <c r="L296" s="18"/>
    </row>
    <row r="297" spans="2:12" ht="131.25" customHeight="1">
      <c r="B297" s="164" t="s">
        <v>345</v>
      </c>
      <c r="C297" s="164"/>
      <c r="D297" s="164"/>
      <c r="E297" s="164"/>
      <c r="F297" s="164"/>
      <c r="G297" s="164"/>
      <c r="H297" s="164"/>
      <c r="I297" s="164"/>
      <c r="J297" s="164"/>
      <c r="K297" s="164"/>
      <c r="L297" s="18"/>
    </row>
    <row r="298" spans="2:12" ht="96.75" customHeight="1">
      <c r="B298" s="164" t="s">
        <v>319</v>
      </c>
      <c r="C298" s="164"/>
      <c r="D298" s="164"/>
      <c r="E298" s="164"/>
      <c r="F298" s="164"/>
      <c r="G298" s="164"/>
      <c r="H298" s="164"/>
      <c r="I298" s="164"/>
      <c r="J298" s="164"/>
      <c r="K298" s="164"/>
      <c r="L298" s="18"/>
    </row>
    <row r="299" spans="2:12" ht="130.5" customHeight="1">
      <c r="B299" s="164" t="s">
        <v>75</v>
      </c>
      <c r="C299" s="164"/>
      <c r="D299" s="164"/>
      <c r="E299" s="164"/>
      <c r="F299" s="164"/>
      <c r="G299" s="164"/>
      <c r="H299" s="164"/>
      <c r="I299" s="164"/>
      <c r="J299" s="164"/>
      <c r="K299" s="164"/>
      <c r="L299" s="18"/>
    </row>
    <row r="300" spans="2:12" ht="135" customHeight="1">
      <c r="B300" s="164" t="s">
        <v>262</v>
      </c>
      <c r="C300" s="164"/>
      <c r="D300" s="164"/>
      <c r="E300" s="164"/>
      <c r="F300" s="164"/>
      <c r="G300" s="164"/>
      <c r="H300" s="164"/>
      <c r="I300" s="164"/>
      <c r="J300" s="164"/>
      <c r="K300" s="164"/>
      <c r="L300" s="18"/>
    </row>
    <row r="301" spans="2:12" ht="29.25" customHeight="1">
      <c r="B301" s="172" t="s">
        <v>175</v>
      </c>
      <c r="C301" s="172"/>
      <c r="D301" s="172"/>
      <c r="E301" s="172"/>
      <c r="F301" s="172"/>
      <c r="G301" s="172"/>
      <c r="H301" s="172"/>
      <c r="I301" s="172"/>
      <c r="J301" s="172"/>
      <c r="K301" s="172"/>
      <c r="L301" s="18"/>
    </row>
    <row r="302" spans="2:12" ht="117" customHeight="1">
      <c r="B302" s="164" t="s">
        <v>79</v>
      </c>
      <c r="C302" s="164"/>
      <c r="D302" s="164"/>
      <c r="E302" s="164"/>
      <c r="F302" s="164"/>
      <c r="G302" s="164"/>
      <c r="H302" s="164"/>
      <c r="I302" s="164"/>
      <c r="J302" s="164"/>
      <c r="K302" s="164"/>
      <c r="L302" s="18"/>
    </row>
    <row r="303" spans="2:12" ht="113.25" customHeight="1">
      <c r="B303" s="164" t="s">
        <v>78</v>
      </c>
      <c r="C303" s="164"/>
      <c r="D303" s="164"/>
      <c r="E303" s="164"/>
      <c r="F303" s="164"/>
      <c r="G303" s="164"/>
      <c r="H303" s="164"/>
      <c r="I303" s="164"/>
      <c r="J303" s="164"/>
      <c r="K303" s="164"/>
      <c r="L303" s="18"/>
    </row>
    <row r="304" spans="2:12" ht="147" customHeight="1">
      <c r="B304" s="164" t="s">
        <v>77</v>
      </c>
      <c r="C304" s="164"/>
      <c r="D304" s="164"/>
      <c r="E304" s="164"/>
      <c r="F304" s="164"/>
      <c r="G304" s="164"/>
      <c r="H304" s="164"/>
      <c r="I304" s="164"/>
      <c r="J304" s="164"/>
      <c r="K304" s="164"/>
      <c r="L304" s="18"/>
    </row>
    <row r="305" spans="2:12" ht="113.25" customHeight="1">
      <c r="B305" s="164" t="s">
        <v>76</v>
      </c>
      <c r="C305" s="164"/>
      <c r="D305" s="164"/>
      <c r="E305" s="164"/>
      <c r="F305" s="164"/>
      <c r="G305" s="164"/>
      <c r="H305" s="164"/>
      <c r="I305" s="164"/>
      <c r="J305" s="164"/>
      <c r="K305" s="164"/>
      <c r="L305" s="18"/>
    </row>
    <row r="306" spans="2:12" ht="42" customHeight="1">
      <c r="B306" s="164" t="s">
        <v>328</v>
      </c>
      <c r="C306" s="164"/>
      <c r="D306" s="164"/>
      <c r="E306" s="164"/>
      <c r="F306" s="164"/>
      <c r="G306" s="164"/>
      <c r="H306" s="164"/>
      <c r="I306" s="164"/>
      <c r="J306" s="164"/>
      <c r="K306" s="164"/>
      <c r="L306" s="18"/>
    </row>
    <row r="307" spans="2:12" ht="15" customHeight="1">
      <c r="B307" s="157" t="s">
        <v>329</v>
      </c>
      <c r="C307" s="157"/>
      <c r="D307" s="157"/>
      <c r="E307" s="157"/>
      <c r="F307" s="157"/>
      <c r="G307" s="157"/>
      <c r="H307" s="157"/>
      <c r="I307" s="157"/>
      <c r="J307" s="157"/>
      <c r="K307" s="157"/>
      <c r="L307" s="18"/>
    </row>
    <row r="308" spans="2:12" ht="17.25" customHeight="1">
      <c r="B308" s="157" t="s">
        <v>263</v>
      </c>
      <c r="C308" s="157"/>
      <c r="D308" s="157"/>
      <c r="E308" s="157"/>
      <c r="F308" s="157"/>
      <c r="G308" s="157"/>
      <c r="H308" s="157"/>
      <c r="I308" s="157"/>
      <c r="J308" s="157"/>
      <c r="K308" s="157"/>
      <c r="L308" s="18"/>
    </row>
    <row r="309" spans="2:12" ht="14.25" customHeight="1">
      <c r="B309" s="157" t="s">
        <v>264</v>
      </c>
      <c r="C309" s="157"/>
      <c r="D309" s="157"/>
      <c r="E309" s="157"/>
      <c r="F309" s="157"/>
      <c r="G309" s="157"/>
      <c r="H309" s="157"/>
      <c r="I309" s="157"/>
      <c r="J309" s="157"/>
      <c r="K309" s="157"/>
      <c r="L309" s="18"/>
    </row>
    <row r="310" spans="2:12" ht="13.5" customHeight="1">
      <c r="B310" s="157" t="s">
        <v>330</v>
      </c>
      <c r="C310" s="157"/>
      <c r="D310" s="157"/>
      <c r="E310" s="157"/>
      <c r="F310" s="157"/>
      <c r="G310" s="157"/>
      <c r="H310" s="157"/>
      <c r="I310" s="157"/>
      <c r="J310" s="157"/>
      <c r="K310" s="157"/>
      <c r="L310" s="18"/>
    </row>
    <row r="311" spans="2:12" ht="16.5" customHeight="1">
      <c r="B311" s="157" t="s">
        <v>265</v>
      </c>
      <c r="C311" s="157"/>
      <c r="D311" s="157"/>
      <c r="E311" s="157"/>
      <c r="F311" s="157"/>
      <c r="G311" s="157"/>
      <c r="H311" s="157"/>
      <c r="I311" s="157"/>
      <c r="J311" s="157"/>
      <c r="K311" s="157"/>
      <c r="L311" s="18"/>
    </row>
    <row r="312" spans="2:12" ht="16.5" customHeight="1">
      <c r="B312" s="157" t="s">
        <v>266</v>
      </c>
      <c r="C312" s="157"/>
      <c r="D312" s="157"/>
      <c r="E312" s="157"/>
      <c r="F312" s="157"/>
      <c r="G312" s="157"/>
      <c r="H312" s="157"/>
      <c r="I312" s="157"/>
      <c r="J312" s="157"/>
      <c r="K312" s="157"/>
      <c r="L312" s="18"/>
    </row>
    <row r="313" spans="2:12" ht="114.75" customHeight="1">
      <c r="B313" s="164" t="s">
        <v>331</v>
      </c>
      <c r="C313" s="164"/>
      <c r="D313" s="164"/>
      <c r="E313" s="164"/>
      <c r="F313" s="164"/>
      <c r="G313" s="164"/>
      <c r="H313" s="164"/>
      <c r="I313" s="164"/>
      <c r="J313" s="164"/>
      <c r="K313" s="164"/>
      <c r="L313" s="18"/>
    </row>
    <row r="314" spans="2:12" ht="184.5" customHeight="1">
      <c r="B314" s="164" t="s">
        <v>165</v>
      </c>
      <c r="C314" s="164"/>
      <c r="D314" s="164"/>
      <c r="E314" s="164"/>
      <c r="F314" s="164"/>
      <c r="G314" s="164"/>
      <c r="H314" s="164"/>
      <c r="I314" s="164"/>
      <c r="J314" s="164"/>
      <c r="K314" s="164"/>
      <c r="L314" s="18"/>
    </row>
    <row r="315" spans="2:12" ht="16.5" customHeight="1">
      <c r="B315" s="172" t="s">
        <v>166</v>
      </c>
      <c r="C315" s="172"/>
      <c r="D315" s="172"/>
      <c r="E315" s="172"/>
      <c r="F315" s="172"/>
      <c r="G315" s="172"/>
      <c r="H315" s="172"/>
      <c r="I315" s="172"/>
      <c r="J315" s="172"/>
      <c r="K315" s="172"/>
      <c r="L315" s="172"/>
    </row>
    <row r="316" spans="2:12" ht="149.25" customHeight="1">
      <c r="B316" s="164" t="s">
        <v>80</v>
      </c>
      <c r="C316" s="164"/>
      <c r="D316" s="164"/>
      <c r="E316" s="164"/>
      <c r="F316" s="164"/>
      <c r="G316" s="164"/>
      <c r="H316" s="164"/>
      <c r="I316" s="164"/>
      <c r="J316" s="164"/>
      <c r="K316" s="164"/>
      <c r="L316" s="18"/>
    </row>
    <row r="317" spans="2:12" ht="145.5" customHeight="1">
      <c r="B317" s="164" t="s">
        <v>167</v>
      </c>
      <c r="C317" s="164"/>
      <c r="D317" s="164"/>
      <c r="E317" s="164"/>
      <c r="F317" s="164"/>
      <c r="G317" s="164"/>
      <c r="H317" s="164"/>
      <c r="I317" s="164"/>
      <c r="J317" s="164"/>
      <c r="K317" s="164"/>
      <c r="L317" s="18"/>
    </row>
    <row r="318" spans="2:12" ht="18" customHeight="1">
      <c r="B318" s="173" t="s">
        <v>305</v>
      </c>
      <c r="C318" s="173"/>
      <c r="D318" s="173"/>
      <c r="E318" s="173"/>
      <c r="F318" s="173"/>
      <c r="G318" s="173"/>
      <c r="H318" s="173"/>
      <c r="I318" s="173"/>
      <c r="J318" s="173"/>
      <c r="K318" s="173"/>
      <c r="L318" s="18"/>
    </row>
    <row r="319" spans="2:11" ht="100.5" customHeight="1">
      <c r="B319" s="164" t="s">
        <v>168</v>
      </c>
      <c r="C319" s="164"/>
      <c r="D319" s="164"/>
      <c r="E319" s="164"/>
      <c r="F319" s="164"/>
      <c r="G319" s="164"/>
      <c r="H319" s="164"/>
      <c r="I319" s="164"/>
      <c r="J319" s="164"/>
      <c r="K319" s="164"/>
    </row>
    <row r="320" spans="2:11" ht="27.75" customHeight="1">
      <c r="B320" s="172" t="s">
        <v>169</v>
      </c>
      <c r="C320" s="172"/>
      <c r="D320" s="172"/>
      <c r="E320" s="172"/>
      <c r="F320" s="172"/>
      <c r="G320" s="172"/>
      <c r="H320" s="172"/>
      <c r="I320" s="172"/>
      <c r="J320" s="172"/>
      <c r="K320" s="172"/>
    </row>
    <row r="321" spans="2:11" ht="69.75" customHeight="1">
      <c r="B321" s="164" t="s">
        <v>170</v>
      </c>
      <c r="C321" s="164"/>
      <c r="D321" s="164"/>
      <c r="E321" s="164"/>
      <c r="F321" s="164"/>
      <c r="G321" s="164"/>
      <c r="H321" s="164"/>
      <c r="I321" s="164"/>
      <c r="J321" s="164"/>
      <c r="K321" s="164"/>
    </row>
    <row r="322" spans="2:11" ht="86.25" customHeight="1">
      <c r="B322" s="164" t="s">
        <v>142</v>
      </c>
      <c r="C322" s="164"/>
      <c r="D322" s="164"/>
      <c r="E322" s="164"/>
      <c r="F322" s="164"/>
      <c r="G322" s="164"/>
      <c r="H322" s="164"/>
      <c r="I322" s="164"/>
      <c r="J322" s="164"/>
      <c r="K322" s="164"/>
    </row>
    <row r="323" spans="2:11" ht="91.5" customHeight="1">
      <c r="B323" s="164" t="s">
        <v>256</v>
      </c>
      <c r="C323" s="164"/>
      <c r="D323" s="164"/>
      <c r="E323" s="164"/>
      <c r="F323" s="164"/>
      <c r="G323" s="164"/>
      <c r="H323" s="164"/>
      <c r="I323" s="164"/>
      <c r="J323" s="164"/>
      <c r="K323" s="164"/>
    </row>
    <row r="324" spans="2:8" ht="16.5" customHeight="1">
      <c r="B324" s="4"/>
      <c r="C324" s="4"/>
      <c r="D324" s="4"/>
      <c r="E324" s="4"/>
      <c r="F324" s="4"/>
      <c r="G324" s="4"/>
      <c r="H324" s="4"/>
    </row>
    <row r="325" spans="2:9" ht="21.75" customHeight="1">
      <c r="B325" s="152" t="s">
        <v>23</v>
      </c>
      <c r="C325" s="22"/>
      <c r="D325" s="22"/>
      <c r="E325" s="22"/>
      <c r="F325" s="22"/>
      <c r="G325" s="22"/>
      <c r="H325" s="23"/>
      <c r="I325" s="23"/>
    </row>
    <row r="326" spans="2:9" ht="21" customHeight="1">
      <c r="B326" s="24" t="s">
        <v>199</v>
      </c>
      <c r="C326" s="22"/>
      <c r="D326" s="22"/>
      <c r="E326" s="22"/>
      <c r="F326" s="22"/>
      <c r="G326" s="22"/>
      <c r="H326" s="23"/>
      <c r="I326" s="23"/>
    </row>
    <row r="327" spans="2:9" ht="15.75">
      <c r="B327" s="25"/>
      <c r="C327" s="22"/>
      <c r="D327" s="22"/>
      <c r="E327" s="22"/>
      <c r="F327" s="22"/>
      <c r="G327" s="22"/>
      <c r="H327" s="23"/>
      <c r="I327" s="23"/>
    </row>
    <row r="328" spans="2:9" ht="78.75" hidden="1">
      <c r="B328" s="26"/>
      <c r="C328" s="27" t="s">
        <v>209</v>
      </c>
      <c r="D328" s="27" t="s">
        <v>206</v>
      </c>
      <c r="E328" s="27" t="s">
        <v>210</v>
      </c>
      <c r="F328" s="27" t="s">
        <v>208</v>
      </c>
      <c r="G328" s="27" t="s">
        <v>37</v>
      </c>
      <c r="H328" s="22"/>
      <c r="I328" s="22"/>
    </row>
    <row r="329" spans="2:9" ht="15.75" hidden="1">
      <c r="B329" s="28" t="s">
        <v>201</v>
      </c>
      <c r="C329" s="29">
        <v>4.8</v>
      </c>
      <c r="D329" s="29">
        <v>10.3</v>
      </c>
      <c r="E329" s="29">
        <v>81.5</v>
      </c>
      <c r="F329" s="29">
        <f>0.5+6.9</f>
        <v>7.4</v>
      </c>
      <c r="G329" s="29">
        <v>4.9</v>
      </c>
      <c r="H329" s="22"/>
      <c r="I329" s="22"/>
    </row>
    <row r="330" spans="2:9" ht="15.75" hidden="1">
      <c r="B330" s="28" t="s">
        <v>202</v>
      </c>
      <c r="C330" s="29">
        <v>20.3</v>
      </c>
      <c r="D330" s="29">
        <v>29.9</v>
      </c>
      <c r="E330" s="29">
        <v>58.4</v>
      </c>
      <c r="F330" s="29">
        <f>0.6+4.1</f>
        <v>4.699999999999999</v>
      </c>
      <c r="G330" s="29">
        <v>13.4</v>
      </c>
      <c r="H330" s="22"/>
      <c r="I330" s="22"/>
    </row>
    <row r="331" spans="2:9" ht="15.75" hidden="1">
      <c r="B331" s="28" t="s">
        <v>203</v>
      </c>
      <c r="C331" s="29">
        <v>5.9</v>
      </c>
      <c r="D331" s="29">
        <v>12.2</v>
      </c>
      <c r="E331" s="29">
        <v>81.7</v>
      </c>
      <c r="F331" s="29">
        <f>0.6+4.1</f>
        <v>4.699999999999999</v>
      </c>
      <c r="G331" s="29">
        <v>6.6</v>
      </c>
      <c r="H331" s="22"/>
      <c r="I331" s="22"/>
    </row>
    <row r="332" spans="2:9" ht="15.75" hidden="1">
      <c r="B332" s="28" t="s">
        <v>204</v>
      </c>
      <c r="C332" s="29">
        <v>12.8</v>
      </c>
      <c r="D332" s="29">
        <v>19.7</v>
      </c>
      <c r="E332" s="29">
        <v>71.2</v>
      </c>
      <c r="F332" s="29">
        <f>0.6+3.8</f>
        <v>4.3999999999999995</v>
      </c>
      <c r="G332" s="29">
        <v>10.6</v>
      </c>
      <c r="H332" s="22"/>
      <c r="I332" s="22"/>
    </row>
    <row r="333" spans="2:9" ht="15.75">
      <c r="B333" s="30"/>
      <c r="C333" s="31"/>
      <c r="D333" s="31"/>
      <c r="E333" s="31"/>
      <c r="F333" s="31"/>
      <c r="G333" s="31"/>
      <c r="H333" s="22"/>
      <c r="I333" s="22"/>
    </row>
    <row r="334" spans="2:9" ht="15.75">
      <c r="B334" s="30"/>
      <c r="C334" s="31"/>
      <c r="D334" s="31"/>
      <c r="E334" s="31"/>
      <c r="F334" s="31"/>
      <c r="G334" s="31"/>
      <c r="H334" s="22"/>
      <c r="I334" s="23"/>
    </row>
    <row r="353" ht="16.5" customHeight="1">
      <c r="B353" s="32" t="s">
        <v>15</v>
      </c>
    </row>
    <row r="354" spans="2:11" ht="89.25" customHeight="1">
      <c r="B354" s="164" t="s">
        <v>255</v>
      </c>
      <c r="C354" s="164"/>
      <c r="D354" s="164"/>
      <c r="E354" s="164"/>
      <c r="F354" s="164"/>
      <c r="G354" s="164"/>
      <c r="H354" s="164"/>
      <c r="I354" s="164"/>
      <c r="J354" s="164"/>
      <c r="K354" s="164"/>
    </row>
    <row r="355" ht="25.5" customHeight="1">
      <c r="B355" s="152" t="s">
        <v>24</v>
      </c>
    </row>
    <row r="356" spans="2:11" ht="30" customHeight="1">
      <c r="B356" s="179" t="s">
        <v>267</v>
      </c>
      <c r="C356" s="179"/>
      <c r="D356" s="179"/>
      <c r="E356" s="179"/>
      <c r="F356" s="179"/>
      <c r="G356" s="179"/>
      <c r="H356" s="179"/>
      <c r="I356" s="179"/>
      <c r="J356" s="179"/>
      <c r="K356" s="179"/>
    </row>
    <row r="379" ht="17.25" customHeight="1">
      <c r="B379" s="32" t="s">
        <v>15</v>
      </c>
    </row>
    <row r="380" ht="15.75">
      <c r="B380" s="32"/>
    </row>
    <row r="381" spans="2:11" ht="68.25" customHeight="1">
      <c r="B381" s="164" t="s">
        <v>268</v>
      </c>
      <c r="C381" s="164"/>
      <c r="D381" s="164"/>
      <c r="E381" s="164"/>
      <c r="F381" s="164"/>
      <c r="G381" s="164"/>
      <c r="H381" s="164"/>
      <c r="I381" s="164"/>
      <c r="J381" s="164"/>
      <c r="K381" s="164"/>
    </row>
    <row r="382" spans="2:11" ht="87" customHeight="1">
      <c r="B382" s="164" t="s">
        <v>1</v>
      </c>
      <c r="C382" s="164"/>
      <c r="D382" s="164"/>
      <c r="E382" s="164"/>
      <c r="F382" s="164"/>
      <c r="G382" s="164"/>
      <c r="H382" s="164"/>
      <c r="I382" s="164"/>
      <c r="J382" s="164"/>
      <c r="K382" s="164"/>
    </row>
    <row r="383" ht="21" customHeight="1">
      <c r="B383" s="152" t="s">
        <v>25</v>
      </c>
    </row>
    <row r="384" spans="2:7" ht="21" customHeight="1">
      <c r="B384" s="33" t="s">
        <v>200</v>
      </c>
      <c r="C384" s="34"/>
      <c r="D384" s="34"/>
      <c r="E384" s="34"/>
      <c r="F384" s="34"/>
      <c r="G384" s="34"/>
    </row>
    <row r="385" spans="2:8" ht="48" hidden="1" thickBot="1">
      <c r="B385" s="1"/>
      <c r="C385" s="2"/>
      <c r="D385" s="35" t="s">
        <v>207</v>
      </c>
      <c r="E385" s="35" t="s">
        <v>206</v>
      </c>
      <c r="F385" s="35" t="s">
        <v>210</v>
      </c>
      <c r="G385" s="35" t="s">
        <v>205</v>
      </c>
      <c r="H385" s="35" t="s">
        <v>241</v>
      </c>
    </row>
    <row r="386" spans="2:8" ht="16.5" hidden="1" thickBot="1">
      <c r="B386" s="36" t="s">
        <v>215</v>
      </c>
      <c r="C386" s="37" t="s">
        <v>212</v>
      </c>
      <c r="D386" s="38">
        <v>21</v>
      </c>
      <c r="E386" s="38">
        <v>22.9</v>
      </c>
      <c r="F386" s="38">
        <v>42.2</v>
      </c>
      <c r="G386" s="38">
        <f>4.4+0.5</f>
        <v>4.9</v>
      </c>
      <c r="H386" s="38">
        <v>45.4</v>
      </c>
    </row>
    <row r="387" spans="2:8" ht="16.5" hidden="1" thickBot="1">
      <c r="B387" s="36" t="s">
        <v>213</v>
      </c>
      <c r="C387" s="37" t="s">
        <v>212</v>
      </c>
      <c r="D387" s="38">
        <v>20.7</v>
      </c>
      <c r="E387" s="38">
        <v>34.4</v>
      </c>
      <c r="F387" s="38">
        <v>39.8</v>
      </c>
      <c r="G387" s="38">
        <v>5</v>
      </c>
      <c r="H387" s="38">
        <v>46.8</v>
      </c>
    </row>
    <row r="388" spans="2:8" ht="16.5" hidden="1" thickBot="1">
      <c r="B388" s="1" t="s">
        <v>211</v>
      </c>
      <c r="C388" s="39" t="s">
        <v>212</v>
      </c>
      <c r="D388" s="40">
        <v>20.6</v>
      </c>
      <c r="E388" s="40">
        <v>35.7</v>
      </c>
      <c r="F388" s="40">
        <v>38.6</v>
      </c>
      <c r="G388" s="40">
        <v>5.1</v>
      </c>
      <c r="H388" s="40">
        <v>48.4</v>
      </c>
    </row>
    <row r="389" spans="2:8" ht="16.5" hidden="1" thickBot="1">
      <c r="B389" s="1" t="s">
        <v>249</v>
      </c>
      <c r="C389" s="39" t="s">
        <v>212</v>
      </c>
      <c r="D389" s="40">
        <v>21.1</v>
      </c>
      <c r="E389" s="40">
        <v>36.5</v>
      </c>
      <c r="F389" s="40">
        <v>37.2</v>
      </c>
      <c r="G389" s="40">
        <v>5.2</v>
      </c>
      <c r="H389" s="40">
        <v>50.6</v>
      </c>
    </row>
    <row r="390" ht="15.75">
      <c r="B390" s="41"/>
    </row>
    <row r="391" ht="15.75">
      <c r="B391" s="41"/>
    </row>
    <row r="392" ht="15.75">
      <c r="B392" s="41"/>
    </row>
    <row r="393" ht="15.75">
      <c r="B393" s="42"/>
    </row>
    <row r="394" ht="15.75"/>
    <row r="395" ht="15.75"/>
    <row r="396" ht="15.75"/>
    <row r="397" ht="15.75"/>
    <row r="398" ht="15.75"/>
    <row r="399" ht="15.75"/>
    <row r="400" ht="15.75"/>
    <row r="401" ht="15.75"/>
    <row r="402" ht="15.75"/>
    <row r="403" ht="15.75"/>
    <row r="404" ht="15.75"/>
    <row r="405" ht="15.75"/>
    <row r="406" ht="15.75"/>
    <row r="407" ht="15.75"/>
    <row r="408" ht="15.75">
      <c r="B408" s="32" t="s">
        <v>250</v>
      </c>
    </row>
    <row r="409" ht="25.5" customHeight="1">
      <c r="B409" s="32" t="s">
        <v>250</v>
      </c>
    </row>
    <row r="410" ht="19.5" customHeight="1">
      <c r="B410" s="152" t="s">
        <v>26</v>
      </c>
    </row>
    <row r="411" ht="19.5" customHeight="1">
      <c r="B411" s="33" t="s">
        <v>272</v>
      </c>
    </row>
    <row r="412" spans="2:8" ht="79.5" hidden="1" thickBot="1">
      <c r="B412" s="43"/>
      <c r="C412" s="44"/>
      <c r="D412" s="35" t="s">
        <v>207</v>
      </c>
      <c r="E412" s="35" t="s">
        <v>206</v>
      </c>
      <c r="F412" s="35" t="s">
        <v>210</v>
      </c>
      <c r="G412" s="35" t="s">
        <v>205</v>
      </c>
      <c r="H412" s="35" t="s">
        <v>252</v>
      </c>
    </row>
    <row r="413" spans="2:8" ht="16.5" hidden="1" thickBot="1">
      <c r="B413" s="1" t="s">
        <v>215</v>
      </c>
      <c r="C413" s="1" t="s">
        <v>214</v>
      </c>
      <c r="D413" s="40">
        <v>21</v>
      </c>
      <c r="E413" s="40">
        <v>22.9</v>
      </c>
      <c r="F413" s="40">
        <v>59.9</v>
      </c>
      <c r="G413" s="40">
        <f>3.6+0.5</f>
        <v>4.1</v>
      </c>
      <c r="H413" s="40">
        <v>36</v>
      </c>
    </row>
    <row r="414" spans="2:8" ht="16.5" hidden="1" thickBot="1">
      <c r="B414" s="1" t="s">
        <v>213</v>
      </c>
      <c r="C414" s="1" t="s">
        <v>214</v>
      </c>
      <c r="D414" s="40">
        <v>13.5</v>
      </c>
      <c r="E414" s="40">
        <v>25.4</v>
      </c>
      <c r="F414" s="40">
        <v>56.8</v>
      </c>
      <c r="G414" s="40">
        <f>0.5+3.8</f>
        <v>4.3</v>
      </c>
      <c r="H414" s="40">
        <v>37.3</v>
      </c>
    </row>
    <row r="415" spans="2:8" ht="16.5" hidden="1" thickBot="1">
      <c r="B415" s="1" t="s">
        <v>211</v>
      </c>
      <c r="C415" s="1" t="s">
        <v>214</v>
      </c>
      <c r="D415" s="40">
        <v>13.6</v>
      </c>
      <c r="E415" s="40">
        <v>26.5</v>
      </c>
      <c r="F415" s="40">
        <v>55.4</v>
      </c>
      <c r="G415" s="40">
        <f>0.5+4</f>
        <v>4.5</v>
      </c>
      <c r="H415" s="40">
        <v>39.8</v>
      </c>
    </row>
    <row r="416" spans="2:8" ht="16.5" hidden="1" thickBot="1">
      <c r="B416" s="1" t="s">
        <v>249</v>
      </c>
      <c r="C416" s="1" t="s">
        <v>214</v>
      </c>
      <c r="D416" s="40">
        <v>14.4</v>
      </c>
      <c r="E416" s="40">
        <v>27.4</v>
      </c>
      <c r="F416" s="40">
        <v>53.5</v>
      </c>
      <c r="G416" s="40">
        <v>4.6</v>
      </c>
      <c r="H416" s="40">
        <v>40.6</v>
      </c>
    </row>
    <row r="417" spans="2:8" ht="15.75">
      <c r="B417" s="45"/>
      <c r="C417" s="45"/>
      <c r="D417" s="46"/>
      <c r="E417" s="46"/>
      <c r="F417" s="46"/>
      <c r="G417" s="46"/>
      <c r="H417" s="46"/>
    </row>
    <row r="435" ht="15.75">
      <c r="B435" s="32" t="s">
        <v>250</v>
      </c>
    </row>
    <row r="436" spans="2:11" ht="92.25" customHeight="1">
      <c r="B436" s="164" t="s">
        <v>317</v>
      </c>
      <c r="C436" s="164"/>
      <c r="D436" s="164"/>
      <c r="E436" s="164"/>
      <c r="F436" s="164"/>
      <c r="G436" s="164"/>
      <c r="H436" s="164"/>
      <c r="I436" s="164"/>
      <c r="J436" s="164"/>
      <c r="K436" s="164"/>
    </row>
    <row r="437" spans="2:11" ht="74.25" customHeight="1">
      <c r="B437" s="164" t="s">
        <v>146</v>
      </c>
      <c r="C437" s="164"/>
      <c r="D437" s="164"/>
      <c r="E437" s="164"/>
      <c r="F437" s="164"/>
      <c r="G437" s="164"/>
      <c r="H437" s="164"/>
      <c r="I437" s="164"/>
      <c r="J437" s="164"/>
      <c r="K437" s="164"/>
    </row>
    <row r="438" spans="2:11" ht="20.25" customHeight="1">
      <c r="B438" s="153" t="s">
        <v>27</v>
      </c>
      <c r="C438" s="16"/>
      <c r="D438" s="16"/>
      <c r="E438" s="16"/>
      <c r="F438" s="16"/>
      <c r="G438" s="16"/>
      <c r="H438" s="16"/>
      <c r="I438" s="16"/>
      <c r="J438" s="16"/>
      <c r="K438" s="16"/>
    </row>
    <row r="439" spans="2:11" ht="18.75" customHeight="1">
      <c r="B439" s="180" t="s">
        <v>172</v>
      </c>
      <c r="C439" s="180"/>
      <c r="D439" s="180"/>
      <c r="E439" s="180"/>
      <c r="F439" s="180"/>
      <c r="G439" s="180"/>
      <c r="H439" s="180"/>
      <c r="I439" s="180"/>
      <c r="J439" s="180"/>
      <c r="K439" s="180"/>
    </row>
    <row r="440" spans="2:11" ht="12" customHeight="1">
      <c r="B440" s="48"/>
      <c r="C440" s="18"/>
      <c r="D440" s="18"/>
      <c r="E440" s="18"/>
      <c r="F440" s="18"/>
      <c r="G440" s="18"/>
      <c r="H440" s="18"/>
      <c r="I440" s="18"/>
      <c r="J440" s="18"/>
      <c r="K440" s="18"/>
    </row>
    <row r="441" ht="15.75">
      <c r="B441" s="10" t="s">
        <v>50</v>
      </c>
    </row>
    <row r="442" ht="15.75"/>
    <row r="443" ht="15.75"/>
    <row r="444" ht="15.75"/>
    <row r="445" ht="15.75"/>
    <row r="446" ht="15.75"/>
    <row r="447" ht="15.75"/>
    <row r="448" ht="15.75"/>
    <row r="449" ht="15.75"/>
    <row r="450" ht="15.75"/>
    <row r="451" ht="15.75"/>
    <row r="452" ht="15.75"/>
    <row r="453" ht="15.75"/>
    <row r="454" ht="15.75"/>
    <row r="455" ht="15.75"/>
    <row r="456" ht="15.75"/>
    <row r="457" ht="15.75"/>
    <row r="458" ht="15.75"/>
    <row r="459" ht="15.75">
      <c r="I459" s="49"/>
    </row>
    <row r="460" ht="18.75" customHeight="1">
      <c r="I460" s="9"/>
    </row>
    <row r="461" ht="23.25" customHeight="1">
      <c r="B461" s="32" t="s">
        <v>250</v>
      </c>
    </row>
    <row r="462" spans="2:11" ht="66" customHeight="1">
      <c r="B462" s="164" t="s">
        <v>301</v>
      </c>
      <c r="C462" s="164"/>
      <c r="D462" s="164"/>
      <c r="E462" s="164"/>
      <c r="F462" s="164"/>
      <c r="G462" s="164"/>
      <c r="H462" s="164"/>
      <c r="I462" s="164"/>
      <c r="J462" s="164"/>
      <c r="K462" s="164"/>
    </row>
    <row r="463" spans="2:11" ht="42" customHeight="1">
      <c r="B463" s="164" t="s">
        <v>302</v>
      </c>
      <c r="C463" s="164"/>
      <c r="D463" s="164"/>
      <c r="E463" s="164"/>
      <c r="F463" s="164"/>
      <c r="G463" s="164"/>
      <c r="H463" s="164"/>
      <c r="I463" s="164"/>
      <c r="J463" s="164"/>
      <c r="K463" s="164"/>
    </row>
    <row r="464" ht="21" customHeight="1">
      <c r="B464" s="152" t="s">
        <v>28</v>
      </c>
    </row>
    <row r="465" spans="2:11" ht="24.75" customHeight="1">
      <c r="B465" s="180" t="s">
        <v>273</v>
      </c>
      <c r="C465" s="180"/>
      <c r="D465" s="180"/>
      <c r="E465" s="180"/>
      <c r="F465" s="180"/>
      <c r="G465" s="180"/>
      <c r="H465" s="180"/>
      <c r="I465" s="180"/>
      <c r="J465" s="180"/>
      <c r="K465" s="180"/>
    </row>
    <row r="466" spans="3:9" ht="18.75" customHeight="1" hidden="1">
      <c r="C466" s="50"/>
      <c r="D466" s="51"/>
      <c r="E466" s="51"/>
      <c r="F466" s="51"/>
      <c r="G466" s="51"/>
      <c r="H466" s="51"/>
      <c r="I466" s="52"/>
    </row>
    <row r="467" spans="2:9" ht="40.5" customHeight="1" hidden="1">
      <c r="B467" s="3" t="s">
        <v>302</v>
      </c>
      <c r="C467" s="53" t="s">
        <v>209</v>
      </c>
      <c r="D467" s="53" t="s">
        <v>206</v>
      </c>
      <c r="E467" s="53" t="s">
        <v>210</v>
      </c>
      <c r="F467" s="54" t="s">
        <v>205</v>
      </c>
      <c r="G467" s="53" t="s">
        <v>219</v>
      </c>
      <c r="H467" s="55" t="s">
        <v>217</v>
      </c>
      <c r="I467" s="55" t="s">
        <v>218</v>
      </c>
    </row>
    <row r="468" spans="2:9" ht="15.75" hidden="1">
      <c r="B468" s="56" t="s">
        <v>220</v>
      </c>
      <c r="C468" s="57">
        <v>9.9</v>
      </c>
      <c r="D468" s="57">
        <v>11.4</v>
      </c>
      <c r="E468" s="57">
        <v>70.4</v>
      </c>
      <c r="F468" s="57">
        <f>H468+I468</f>
        <v>8.4</v>
      </c>
      <c r="G468" s="58">
        <v>15885</v>
      </c>
      <c r="H468" s="57">
        <v>0.6</v>
      </c>
      <c r="I468" s="57">
        <v>7.8</v>
      </c>
    </row>
    <row r="469" spans="2:9" ht="15.75" hidden="1">
      <c r="B469" s="56" t="s">
        <v>221</v>
      </c>
      <c r="C469" s="57">
        <v>6.4</v>
      </c>
      <c r="D469" s="57">
        <v>19.9</v>
      </c>
      <c r="E469" s="57">
        <v>72.7</v>
      </c>
      <c r="F469" s="57">
        <f aca="true" t="shared" si="0" ref="F469:F481">H469+I469</f>
        <v>1.1</v>
      </c>
      <c r="G469" s="58">
        <v>1526</v>
      </c>
      <c r="H469" s="57">
        <v>0.4</v>
      </c>
      <c r="I469" s="57">
        <v>0.7</v>
      </c>
    </row>
    <row r="470" spans="2:9" ht="15.75" hidden="1">
      <c r="B470" s="56" t="s">
        <v>222</v>
      </c>
      <c r="C470" s="57">
        <v>1.1</v>
      </c>
      <c r="D470" s="57">
        <v>11.1</v>
      </c>
      <c r="E470" s="57">
        <v>86.9</v>
      </c>
      <c r="F470" s="57">
        <f t="shared" si="0"/>
        <v>0.9</v>
      </c>
      <c r="G470" s="58">
        <v>658</v>
      </c>
      <c r="H470" s="57">
        <v>0.9</v>
      </c>
      <c r="I470" s="57">
        <v>0</v>
      </c>
    </row>
    <row r="471" spans="2:9" ht="15.75" hidden="1">
      <c r="B471" s="56" t="s">
        <v>223</v>
      </c>
      <c r="C471" s="57">
        <v>4</v>
      </c>
      <c r="D471" s="57">
        <v>20.2</v>
      </c>
      <c r="E471" s="57">
        <v>74.6</v>
      </c>
      <c r="F471" s="57">
        <f t="shared" si="0"/>
        <v>1.2</v>
      </c>
      <c r="G471" s="58">
        <v>1482</v>
      </c>
      <c r="H471" s="57">
        <v>0.7</v>
      </c>
      <c r="I471" s="57">
        <v>0.5</v>
      </c>
    </row>
    <row r="472" spans="2:9" ht="15.75" hidden="1">
      <c r="B472" s="56" t="s">
        <v>224</v>
      </c>
      <c r="C472" s="57">
        <v>2.7</v>
      </c>
      <c r="D472" s="57">
        <v>13.2</v>
      </c>
      <c r="E472" s="57">
        <v>83.2</v>
      </c>
      <c r="F472" s="57">
        <f t="shared" si="0"/>
        <v>0.9</v>
      </c>
      <c r="G472" s="58">
        <v>1432</v>
      </c>
      <c r="H472" s="57">
        <v>0.5</v>
      </c>
      <c r="I472" s="57">
        <v>0.4</v>
      </c>
    </row>
    <row r="473" spans="2:9" ht="15.75" hidden="1">
      <c r="B473" s="56" t="s">
        <v>225</v>
      </c>
      <c r="C473" s="57">
        <v>7</v>
      </c>
      <c r="D473" s="57">
        <v>22</v>
      </c>
      <c r="E473" s="57">
        <v>69.6</v>
      </c>
      <c r="F473" s="57">
        <f t="shared" si="0"/>
        <v>1.5</v>
      </c>
      <c r="G473" s="58">
        <v>1464</v>
      </c>
      <c r="H473" s="57">
        <v>1</v>
      </c>
      <c r="I473" s="57">
        <v>0.5</v>
      </c>
    </row>
    <row r="474" spans="2:9" ht="15.75" hidden="1">
      <c r="B474" s="56" t="s">
        <v>226</v>
      </c>
      <c r="C474" s="57">
        <v>10.3</v>
      </c>
      <c r="D474" s="57">
        <v>13.5</v>
      </c>
      <c r="E474" s="57">
        <v>66.6</v>
      </c>
      <c r="F474" s="57">
        <f t="shared" si="0"/>
        <v>9.700000000000001</v>
      </c>
      <c r="G474" s="58">
        <v>19765</v>
      </c>
      <c r="H474" s="57">
        <v>0.8</v>
      </c>
      <c r="I474" s="57">
        <v>8.9</v>
      </c>
    </row>
    <row r="475" spans="2:9" ht="15.75" hidden="1">
      <c r="B475" s="56" t="s">
        <v>227</v>
      </c>
      <c r="C475" s="57">
        <v>2.2</v>
      </c>
      <c r="D475" s="57">
        <v>5.8</v>
      </c>
      <c r="E475" s="57">
        <v>86.9</v>
      </c>
      <c r="F475" s="57">
        <f t="shared" si="0"/>
        <v>5.2</v>
      </c>
      <c r="G475" s="58">
        <v>1302</v>
      </c>
      <c r="H475" s="57">
        <v>0.5</v>
      </c>
      <c r="I475" s="57">
        <v>4.7</v>
      </c>
    </row>
    <row r="476" spans="2:9" ht="15.75" hidden="1">
      <c r="B476" s="56" t="s">
        <v>228</v>
      </c>
      <c r="C476" s="57">
        <v>10.9</v>
      </c>
      <c r="D476" s="57">
        <v>21.5</v>
      </c>
      <c r="E476" s="57">
        <v>64.4</v>
      </c>
      <c r="F476" s="57">
        <f t="shared" si="0"/>
        <v>3.1</v>
      </c>
      <c r="G476" s="58">
        <v>19534</v>
      </c>
      <c r="H476" s="57">
        <v>0.5</v>
      </c>
      <c r="I476" s="57">
        <v>2.6</v>
      </c>
    </row>
    <row r="477" spans="2:9" ht="15.75" hidden="1">
      <c r="B477" s="56" t="s">
        <v>229</v>
      </c>
      <c r="C477" s="57">
        <v>2</v>
      </c>
      <c r="D477" s="57">
        <v>18</v>
      </c>
      <c r="E477" s="57">
        <v>78.4</v>
      </c>
      <c r="F477" s="57">
        <f t="shared" si="0"/>
        <v>1.6</v>
      </c>
      <c r="G477" s="58">
        <v>804</v>
      </c>
      <c r="H477" s="57">
        <v>1.1</v>
      </c>
      <c r="I477" s="57">
        <v>0.5</v>
      </c>
    </row>
    <row r="478" spans="2:9" ht="15.75" hidden="1">
      <c r="B478" s="56" t="s">
        <v>230</v>
      </c>
      <c r="C478" s="57">
        <v>10.7</v>
      </c>
      <c r="D478" s="57">
        <v>14.9</v>
      </c>
      <c r="E478" s="57">
        <v>56.8</v>
      </c>
      <c r="F478" s="57">
        <f t="shared" si="0"/>
        <v>17.5</v>
      </c>
      <c r="G478" s="58">
        <v>53007</v>
      </c>
      <c r="H478" s="57">
        <v>0.3</v>
      </c>
      <c r="I478" s="57">
        <v>17.2</v>
      </c>
    </row>
    <row r="479" spans="2:9" ht="15.75" hidden="1">
      <c r="B479" s="56" t="s">
        <v>231</v>
      </c>
      <c r="C479" s="57">
        <v>2</v>
      </c>
      <c r="D479" s="57">
        <v>26.5</v>
      </c>
      <c r="E479" s="57">
        <v>69.8</v>
      </c>
      <c r="F479" s="57">
        <f t="shared" si="0"/>
        <v>1.7999999999999998</v>
      </c>
      <c r="G479" s="58">
        <v>2477</v>
      </c>
      <c r="H479" s="57">
        <v>1.2</v>
      </c>
      <c r="I479" s="57">
        <v>0.6</v>
      </c>
    </row>
    <row r="480" spans="2:9" ht="15.75" hidden="1">
      <c r="B480" s="56" t="s">
        <v>232</v>
      </c>
      <c r="C480" s="57">
        <v>3.8</v>
      </c>
      <c r="D480" s="57">
        <v>16.4</v>
      </c>
      <c r="E480" s="57">
        <v>78</v>
      </c>
      <c r="F480" s="57">
        <f t="shared" si="0"/>
        <v>1.8</v>
      </c>
      <c r="G480" s="58">
        <v>1813</v>
      </c>
      <c r="H480" s="57">
        <v>0.3</v>
      </c>
      <c r="I480" s="57">
        <v>1.5</v>
      </c>
    </row>
    <row r="481" spans="2:9" ht="15.75" hidden="1">
      <c r="B481" s="56" t="s">
        <v>233</v>
      </c>
      <c r="C481" s="57">
        <v>12.6</v>
      </c>
      <c r="D481" s="57">
        <v>18.1</v>
      </c>
      <c r="E481" s="57">
        <v>64.1</v>
      </c>
      <c r="F481" s="57">
        <f t="shared" si="0"/>
        <v>5.2</v>
      </c>
      <c r="G481" s="58">
        <v>8923</v>
      </c>
      <c r="H481" s="57">
        <v>1</v>
      </c>
      <c r="I481" s="57">
        <v>4.2</v>
      </c>
    </row>
    <row r="482" spans="2:9" ht="15.75" hidden="1">
      <c r="B482" s="56" t="s">
        <v>219</v>
      </c>
      <c r="C482" s="57">
        <v>10</v>
      </c>
      <c r="D482" s="57">
        <v>15.8</v>
      </c>
      <c r="E482" s="57">
        <v>63.5</v>
      </c>
      <c r="F482" s="57">
        <v>10.6</v>
      </c>
      <c r="G482" s="57">
        <f>SUM(G468:G481)</f>
        <v>130072</v>
      </c>
      <c r="H482" s="57">
        <v>0.5</v>
      </c>
      <c r="I482" s="57">
        <v>10.1</v>
      </c>
    </row>
    <row r="483" spans="2:9" ht="15.75" hidden="1">
      <c r="B483" s="175" t="s">
        <v>137</v>
      </c>
      <c r="C483" s="175"/>
      <c r="D483" s="175"/>
      <c r="E483" s="175"/>
      <c r="F483" s="175"/>
      <c r="G483" s="175"/>
      <c r="H483" s="51"/>
      <c r="I483" s="52"/>
    </row>
    <row r="484" spans="2:9" ht="47.25" hidden="1">
      <c r="B484" s="53" t="s">
        <v>216</v>
      </c>
      <c r="C484" s="53" t="s">
        <v>209</v>
      </c>
      <c r="D484" s="53" t="s">
        <v>206</v>
      </c>
      <c r="E484" s="53" t="s">
        <v>210</v>
      </c>
      <c r="F484" s="54" t="s">
        <v>205</v>
      </c>
      <c r="G484" s="53" t="s">
        <v>219</v>
      </c>
      <c r="H484" s="55" t="s">
        <v>217</v>
      </c>
      <c r="I484" s="55" t="s">
        <v>218</v>
      </c>
    </row>
    <row r="485" spans="2:9" ht="15.75" hidden="1">
      <c r="B485" s="56" t="s">
        <v>220</v>
      </c>
      <c r="C485" s="56">
        <v>9</v>
      </c>
      <c r="D485" s="56">
        <v>10.5</v>
      </c>
      <c r="E485" s="56">
        <v>73.1</v>
      </c>
      <c r="F485" s="56">
        <f aca="true" t="shared" si="1" ref="F485:F499">H485+I485</f>
        <v>7.3999999999999995</v>
      </c>
      <c r="G485" s="60">
        <v>14723</v>
      </c>
      <c r="H485" s="56">
        <v>0.6</v>
      </c>
      <c r="I485" s="56">
        <v>6.8</v>
      </c>
    </row>
    <row r="486" spans="2:9" ht="15.75" hidden="1">
      <c r="B486" s="56" t="s">
        <v>221</v>
      </c>
      <c r="C486" s="56">
        <v>3.7</v>
      </c>
      <c r="D486" s="56">
        <v>19.6</v>
      </c>
      <c r="E486" s="56">
        <v>76.6</v>
      </c>
      <c r="F486" s="56">
        <f t="shared" si="1"/>
        <v>0.2</v>
      </c>
      <c r="G486" s="60">
        <v>1224</v>
      </c>
      <c r="H486" s="56">
        <v>0</v>
      </c>
      <c r="I486" s="56">
        <v>0.2</v>
      </c>
    </row>
    <row r="487" spans="2:9" ht="15.75" hidden="1">
      <c r="B487" s="56" t="s">
        <v>222</v>
      </c>
      <c r="C487" s="56">
        <v>1.4</v>
      </c>
      <c r="D487" s="56">
        <v>8</v>
      </c>
      <c r="E487" s="56">
        <v>89.8</v>
      </c>
      <c r="F487" s="56">
        <v>0.8</v>
      </c>
      <c r="G487" s="60">
        <v>659</v>
      </c>
      <c r="H487" s="56">
        <v>0.6</v>
      </c>
      <c r="I487" s="56">
        <v>0.2</v>
      </c>
    </row>
    <row r="488" spans="2:9" ht="15.75" hidden="1">
      <c r="B488" s="56" t="s">
        <v>223</v>
      </c>
      <c r="C488" s="56">
        <v>3.8</v>
      </c>
      <c r="D488" s="56">
        <v>19.2</v>
      </c>
      <c r="E488" s="56">
        <v>75.9</v>
      </c>
      <c r="F488" s="56">
        <f t="shared" si="1"/>
        <v>1.1</v>
      </c>
      <c r="G488" s="60">
        <v>1400</v>
      </c>
      <c r="H488" s="56">
        <v>0.5</v>
      </c>
      <c r="I488" s="56">
        <v>0.6</v>
      </c>
    </row>
    <row r="489" spans="2:9" ht="15.75" hidden="1">
      <c r="B489" s="56" t="s">
        <v>224</v>
      </c>
      <c r="C489" s="56">
        <v>2.6</v>
      </c>
      <c r="D489" s="56">
        <v>13.9</v>
      </c>
      <c r="E489" s="56">
        <v>82.4</v>
      </c>
      <c r="F489" s="56">
        <f t="shared" si="1"/>
        <v>1</v>
      </c>
      <c r="G489" s="60">
        <v>1422</v>
      </c>
      <c r="H489" s="56">
        <v>0.6</v>
      </c>
      <c r="I489" s="56">
        <v>0.4</v>
      </c>
    </row>
    <row r="490" spans="2:9" ht="15.75" hidden="1">
      <c r="B490" s="56" t="s">
        <v>225</v>
      </c>
      <c r="C490" s="56">
        <v>6.7</v>
      </c>
      <c r="D490" s="56">
        <v>21.2</v>
      </c>
      <c r="E490" s="56">
        <v>70.8</v>
      </c>
      <c r="F490" s="56">
        <f t="shared" si="1"/>
        <v>1.2</v>
      </c>
      <c r="G490" s="60">
        <v>1470</v>
      </c>
      <c r="H490" s="56">
        <v>1</v>
      </c>
      <c r="I490" s="56">
        <v>0.2</v>
      </c>
    </row>
    <row r="491" spans="2:9" ht="15.75" hidden="1">
      <c r="B491" s="56" t="s">
        <v>226</v>
      </c>
      <c r="C491" s="56">
        <v>8.9</v>
      </c>
      <c r="D491" s="56">
        <v>12.9</v>
      </c>
      <c r="E491" s="56">
        <v>69.6</v>
      </c>
      <c r="F491" s="56">
        <f t="shared" si="1"/>
        <v>8.5</v>
      </c>
      <c r="G491" s="60">
        <v>16121</v>
      </c>
      <c r="H491" s="56">
        <v>0.8</v>
      </c>
      <c r="I491" s="56">
        <v>7.7</v>
      </c>
    </row>
    <row r="492" spans="2:9" ht="15.75" hidden="1">
      <c r="B492" s="56" t="s">
        <v>227</v>
      </c>
      <c r="C492" s="56">
        <v>2</v>
      </c>
      <c r="D492" s="56">
        <v>5.6</v>
      </c>
      <c r="E492" s="56">
        <v>87.5</v>
      </c>
      <c r="F492" s="56">
        <f t="shared" si="1"/>
        <v>4.8999999999999995</v>
      </c>
      <c r="G492" s="60">
        <v>1116</v>
      </c>
      <c r="H492" s="56">
        <v>0.6</v>
      </c>
      <c r="I492" s="56">
        <v>4.3</v>
      </c>
    </row>
    <row r="493" spans="2:9" ht="15.75" hidden="1">
      <c r="B493" s="56" t="s">
        <v>228</v>
      </c>
      <c r="C493" s="56">
        <v>9.6</v>
      </c>
      <c r="D493" s="56">
        <v>21.3</v>
      </c>
      <c r="E493" s="56">
        <v>66.3</v>
      </c>
      <c r="F493" s="56">
        <f t="shared" si="1"/>
        <v>2.8</v>
      </c>
      <c r="G493" s="60">
        <v>17857</v>
      </c>
      <c r="H493" s="56">
        <v>0.5</v>
      </c>
      <c r="I493" s="56">
        <v>2.3</v>
      </c>
    </row>
    <row r="494" spans="2:9" ht="15.75" hidden="1">
      <c r="B494" s="56" t="s">
        <v>229</v>
      </c>
      <c r="C494" s="56">
        <v>1.2</v>
      </c>
      <c r="D494" s="56">
        <v>21.6</v>
      </c>
      <c r="E494" s="56">
        <v>75.3</v>
      </c>
      <c r="F494" s="56">
        <f t="shared" si="1"/>
        <v>1.9</v>
      </c>
      <c r="G494" s="60">
        <v>649</v>
      </c>
      <c r="H494" s="56">
        <v>1.4</v>
      </c>
      <c r="I494" s="56">
        <v>0.5</v>
      </c>
    </row>
    <row r="495" spans="2:9" ht="15.75" hidden="1">
      <c r="B495" s="56" t="s">
        <v>230</v>
      </c>
      <c r="C495" s="56">
        <v>9.3</v>
      </c>
      <c r="D495" s="56">
        <v>14.1</v>
      </c>
      <c r="E495" s="56">
        <v>59.7</v>
      </c>
      <c r="F495" s="56">
        <f t="shared" si="1"/>
        <v>16.900000000000002</v>
      </c>
      <c r="G495" s="60">
        <v>52113</v>
      </c>
      <c r="H495" s="56">
        <v>0.3</v>
      </c>
      <c r="I495" s="56">
        <v>16.6</v>
      </c>
    </row>
    <row r="496" spans="2:9" ht="15.75" hidden="1">
      <c r="B496" s="56" t="s">
        <v>231</v>
      </c>
      <c r="C496" s="56">
        <v>1.5</v>
      </c>
      <c r="D496" s="56">
        <v>23.4</v>
      </c>
      <c r="E496" s="56">
        <v>73.7</v>
      </c>
      <c r="F496" s="56">
        <f t="shared" si="1"/>
        <v>1.4</v>
      </c>
      <c r="G496" s="60">
        <v>2352</v>
      </c>
      <c r="H496" s="56">
        <v>0.9</v>
      </c>
      <c r="I496" s="56">
        <v>0.5</v>
      </c>
    </row>
    <row r="497" spans="2:9" ht="15.75" hidden="1">
      <c r="B497" s="56" t="s">
        <v>232</v>
      </c>
      <c r="C497" s="56">
        <v>3.7</v>
      </c>
      <c r="D497" s="56">
        <v>16.4</v>
      </c>
      <c r="E497" s="56">
        <v>78.9</v>
      </c>
      <c r="F497" s="56">
        <f t="shared" si="1"/>
        <v>1</v>
      </c>
      <c r="G497" s="60">
        <v>1699</v>
      </c>
      <c r="H497" s="56">
        <v>0</v>
      </c>
      <c r="I497" s="56">
        <v>1</v>
      </c>
    </row>
    <row r="498" spans="2:9" ht="15.75" hidden="1">
      <c r="B498" s="56" t="s">
        <v>233</v>
      </c>
      <c r="C498" s="56">
        <v>10.5</v>
      </c>
      <c r="D498" s="56">
        <v>17.5</v>
      </c>
      <c r="E498" s="56">
        <v>67.6</v>
      </c>
      <c r="F498" s="56">
        <f t="shared" si="1"/>
        <v>4.5</v>
      </c>
      <c r="G498" s="60">
        <v>7826</v>
      </c>
      <c r="H498" s="56">
        <v>1</v>
      </c>
      <c r="I498" s="56">
        <v>3.5</v>
      </c>
    </row>
    <row r="499" spans="2:9" ht="15.75" hidden="1">
      <c r="B499" s="56" t="s">
        <v>219</v>
      </c>
      <c r="C499" s="56">
        <v>8.7</v>
      </c>
      <c r="D499" s="56">
        <v>14.6</v>
      </c>
      <c r="E499" s="56">
        <v>66</v>
      </c>
      <c r="F499" s="56">
        <f t="shared" si="1"/>
        <v>10.2</v>
      </c>
      <c r="G499" s="60">
        <v>120631</v>
      </c>
      <c r="H499" s="56">
        <v>0.5</v>
      </c>
      <c r="I499" s="56">
        <v>9.7</v>
      </c>
    </row>
    <row r="500" spans="2:9" ht="15.75" hidden="1">
      <c r="B500" s="175" t="s">
        <v>94</v>
      </c>
      <c r="C500" s="175"/>
      <c r="D500" s="175"/>
      <c r="E500" s="175"/>
      <c r="F500" s="175"/>
      <c r="G500" s="175"/>
      <c r="H500" s="61"/>
      <c r="I500" s="61"/>
    </row>
    <row r="501" spans="2:9" ht="47.25" hidden="1">
      <c r="B501" s="62" t="s">
        <v>216</v>
      </c>
      <c r="C501" s="62" t="s">
        <v>209</v>
      </c>
      <c r="D501" s="62" t="s">
        <v>206</v>
      </c>
      <c r="E501" s="62" t="s">
        <v>210</v>
      </c>
      <c r="F501" s="63" t="s">
        <v>205</v>
      </c>
      <c r="G501" s="62" t="s">
        <v>219</v>
      </c>
      <c r="H501" s="64" t="s">
        <v>217</v>
      </c>
      <c r="I501" s="64" t="s">
        <v>218</v>
      </c>
    </row>
    <row r="502" spans="2:9" ht="15.75" hidden="1">
      <c r="B502" s="65" t="s">
        <v>220</v>
      </c>
      <c r="C502" s="65">
        <v>8.1</v>
      </c>
      <c r="D502" s="65">
        <v>9.7</v>
      </c>
      <c r="E502" s="65">
        <v>75.9</v>
      </c>
      <c r="F502" s="65">
        <f aca="true" t="shared" si="2" ref="F502:F516">H502+I502</f>
        <v>6.3</v>
      </c>
      <c r="G502" s="66">
        <v>13815</v>
      </c>
      <c r="H502" s="65">
        <v>0.6</v>
      </c>
      <c r="I502" s="65">
        <v>5.7</v>
      </c>
    </row>
    <row r="503" spans="2:9" ht="15.75" hidden="1">
      <c r="B503" s="65" t="s">
        <v>221</v>
      </c>
      <c r="C503" s="65">
        <v>1.6</v>
      </c>
      <c r="D503" s="65">
        <v>19.2</v>
      </c>
      <c r="E503" s="65">
        <v>79.1</v>
      </c>
      <c r="F503" s="65">
        <f t="shared" si="2"/>
        <v>0</v>
      </c>
      <c r="G503" s="66">
        <v>1086</v>
      </c>
      <c r="H503" s="65">
        <v>0</v>
      </c>
      <c r="I503" s="65">
        <v>0</v>
      </c>
    </row>
    <row r="504" spans="2:9" ht="15.75" hidden="1">
      <c r="B504" s="65" t="s">
        <v>222</v>
      </c>
      <c r="C504" s="65">
        <v>0.6</v>
      </c>
      <c r="D504" s="65">
        <v>9.5</v>
      </c>
      <c r="E504" s="65">
        <v>88.9</v>
      </c>
      <c r="F504" s="65">
        <f t="shared" si="2"/>
        <v>1</v>
      </c>
      <c r="G504" s="65">
        <v>677</v>
      </c>
      <c r="H504" s="65">
        <v>0.9</v>
      </c>
      <c r="I504" s="65">
        <v>0.1</v>
      </c>
    </row>
    <row r="505" spans="2:9" ht="15.75" hidden="1">
      <c r="B505" s="65" t="s">
        <v>223</v>
      </c>
      <c r="C505" s="65">
        <v>4.1</v>
      </c>
      <c r="D505" s="65">
        <v>16.3</v>
      </c>
      <c r="E505" s="65">
        <v>78.7</v>
      </c>
      <c r="F505" s="65">
        <f t="shared" si="2"/>
        <v>1</v>
      </c>
      <c r="G505" s="66">
        <v>1310</v>
      </c>
      <c r="H505" s="65">
        <v>0.5</v>
      </c>
      <c r="I505" s="65">
        <v>0.5</v>
      </c>
    </row>
    <row r="506" spans="2:9" ht="15.75" hidden="1">
      <c r="B506" s="65" t="s">
        <v>224</v>
      </c>
      <c r="C506" s="65">
        <v>2.7</v>
      </c>
      <c r="D506" s="65">
        <v>13.3</v>
      </c>
      <c r="E506" s="65">
        <v>82.5</v>
      </c>
      <c r="F506" s="65">
        <f t="shared" si="2"/>
        <v>1.4</v>
      </c>
      <c r="G506" s="66">
        <v>1421</v>
      </c>
      <c r="H506" s="65">
        <v>0.7</v>
      </c>
      <c r="I506" s="65">
        <v>0.7</v>
      </c>
    </row>
    <row r="507" spans="2:9" ht="15.75" hidden="1">
      <c r="B507" s="65" t="s">
        <v>225</v>
      </c>
      <c r="C507" s="65">
        <v>6.6</v>
      </c>
      <c r="D507" s="65">
        <v>19.4</v>
      </c>
      <c r="E507" s="65">
        <v>73.2</v>
      </c>
      <c r="F507" s="65">
        <f t="shared" si="2"/>
        <v>0.8</v>
      </c>
      <c r="G507" s="66">
        <v>1464</v>
      </c>
      <c r="H507" s="65">
        <v>0.6</v>
      </c>
      <c r="I507" s="65">
        <v>0.2</v>
      </c>
    </row>
    <row r="508" spans="2:9" ht="15.75" hidden="1">
      <c r="B508" s="65" t="s">
        <v>226</v>
      </c>
      <c r="C508" s="65">
        <v>8.2</v>
      </c>
      <c r="D508" s="65">
        <v>13.1</v>
      </c>
      <c r="E508" s="65">
        <v>71</v>
      </c>
      <c r="F508" s="65">
        <f t="shared" si="2"/>
        <v>7.800000000000001</v>
      </c>
      <c r="G508" s="66">
        <v>13284</v>
      </c>
      <c r="H508" s="65">
        <v>0.9</v>
      </c>
      <c r="I508" s="65">
        <v>6.9</v>
      </c>
    </row>
    <row r="509" spans="2:9" ht="15.75" hidden="1">
      <c r="B509" s="65" t="s">
        <v>227</v>
      </c>
      <c r="C509" s="65">
        <v>2</v>
      </c>
      <c r="D509" s="65">
        <v>4.4</v>
      </c>
      <c r="E509" s="65">
        <v>89.9</v>
      </c>
      <c r="F509" s="65">
        <f t="shared" si="2"/>
        <v>3.7</v>
      </c>
      <c r="G509" s="65">
        <v>987</v>
      </c>
      <c r="H509" s="65">
        <v>0.5</v>
      </c>
      <c r="I509" s="65">
        <v>3.2</v>
      </c>
    </row>
    <row r="510" spans="2:9" ht="15.75" hidden="1">
      <c r="B510" s="65" t="s">
        <v>228</v>
      </c>
      <c r="C510" s="65">
        <v>9.3</v>
      </c>
      <c r="D510" s="65">
        <v>21.3</v>
      </c>
      <c r="E510" s="65">
        <v>66.7</v>
      </c>
      <c r="F510" s="65">
        <f t="shared" si="2"/>
        <v>2.8000000000000003</v>
      </c>
      <c r="G510" s="66">
        <v>16545</v>
      </c>
      <c r="H510" s="65">
        <v>0.6</v>
      </c>
      <c r="I510" s="65">
        <v>2.2</v>
      </c>
    </row>
    <row r="511" spans="2:9" ht="15.75" hidden="1">
      <c r="B511" s="65" t="s">
        <v>229</v>
      </c>
      <c r="C511" s="65">
        <v>0.6</v>
      </c>
      <c r="D511" s="65">
        <v>20.2</v>
      </c>
      <c r="E511" s="65">
        <v>78.1</v>
      </c>
      <c r="F511" s="65">
        <f t="shared" si="2"/>
        <v>1.2000000000000002</v>
      </c>
      <c r="G511" s="65">
        <v>529</v>
      </c>
      <c r="H511" s="65">
        <v>0.8</v>
      </c>
      <c r="I511" s="65">
        <v>0.4</v>
      </c>
    </row>
    <row r="512" spans="2:9" ht="15.75" hidden="1">
      <c r="B512" s="65" t="s">
        <v>230</v>
      </c>
      <c r="C512" s="65">
        <v>8.8</v>
      </c>
      <c r="D512" s="65">
        <v>13</v>
      </c>
      <c r="E512" s="65">
        <v>62.2</v>
      </c>
      <c r="F512" s="65">
        <f t="shared" si="2"/>
        <v>16</v>
      </c>
      <c r="G512" s="66">
        <v>51573</v>
      </c>
      <c r="H512" s="65">
        <v>0.3</v>
      </c>
      <c r="I512" s="65">
        <v>15.7</v>
      </c>
    </row>
    <row r="513" spans="2:9" ht="15.75" hidden="1">
      <c r="B513" s="65" t="s">
        <v>231</v>
      </c>
      <c r="C513" s="65">
        <v>1.5</v>
      </c>
      <c r="D513" s="65">
        <v>20.4</v>
      </c>
      <c r="E513" s="65">
        <v>77.1</v>
      </c>
      <c r="F513" s="65">
        <f t="shared" si="2"/>
        <v>0.8999999999999999</v>
      </c>
      <c r="G513" s="66">
        <v>2245</v>
      </c>
      <c r="H513" s="65">
        <v>0.6</v>
      </c>
      <c r="I513" s="65">
        <v>0.3</v>
      </c>
    </row>
    <row r="514" spans="2:9" ht="15.75" hidden="1">
      <c r="B514" s="65" t="s">
        <v>232</v>
      </c>
      <c r="C514" s="65">
        <v>3.4</v>
      </c>
      <c r="D514" s="65">
        <v>18.1</v>
      </c>
      <c r="E514" s="65">
        <v>77.6</v>
      </c>
      <c r="F514" s="65">
        <f t="shared" si="2"/>
        <v>0.7</v>
      </c>
      <c r="G514" s="66">
        <v>1427</v>
      </c>
      <c r="H514" s="65">
        <v>0</v>
      </c>
      <c r="I514" s="65">
        <v>0.7</v>
      </c>
    </row>
    <row r="515" spans="2:9" ht="15.75" hidden="1">
      <c r="B515" s="65" t="s">
        <v>233</v>
      </c>
      <c r="C515" s="65">
        <v>8</v>
      </c>
      <c r="D515" s="65">
        <v>16</v>
      </c>
      <c r="E515" s="65">
        <v>72</v>
      </c>
      <c r="F515" s="65">
        <f t="shared" si="2"/>
        <v>3.8</v>
      </c>
      <c r="G515" s="66">
        <v>6615</v>
      </c>
      <c r="H515" s="65">
        <v>1.2</v>
      </c>
      <c r="I515" s="65">
        <v>2.6</v>
      </c>
    </row>
    <row r="516" spans="2:9" ht="15.75" hidden="1">
      <c r="B516" s="65" t="s">
        <v>219</v>
      </c>
      <c r="C516" s="65">
        <v>8.1</v>
      </c>
      <c r="D516" s="65">
        <v>14.3</v>
      </c>
      <c r="E516" s="65">
        <v>67.9</v>
      </c>
      <c r="F516" s="65">
        <f t="shared" si="2"/>
        <v>9.7</v>
      </c>
      <c r="G516" s="66">
        <v>112978</v>
      </c>
      <c r="H516" s="65">
        <v>0.5</v>
      </c>
      <c r="I516" s="65">
        <v>9.2</v>
      </c>
    </row>
    <row r="517" spans="2:9" ht="26.25" customHeight="1" hidden="1">
      <c r="B517" s="181" t="s">
        <v>234</v>
      </c>
      <c r="C517" s="182"/>
      <c r="D517" s="182"/>
      <c r="E517" s="182"/>
      <c r="F517" s="182"/>
      <c r="G517" s="182"/>
      <c r="H517" s="182"/>
      <c r="I517" s="183"/>
    </row>
    <row r="518" spans="2:9" ht="15.75" hidden="1">
      <c r="B518" s="67"/>
      <c r="C518" s="67"/>
      <c r="D518" s="67"/>
      <c r="E518" s="67"/>
      <c r="F518" s="67"/>
      <c r="G518" s="67"/>
      <c r="H518" s="67"/>
      <c r="I518" s="67"/>
    </row>
    <row r="519" spans="2:10" ht="15.75" hidden="1">
      <c r="B519" s="68"/>
      <c r="C519" s="69"/>
      <c r="D519" s="69"/>
      <c r="E519" s="69"/>
      <c r="F519" s="69"/>
      <c r="G519" s="69"/>
      <c r="H519" s="68"/>
      <c r="I519" s="68"/>
      <c r="J519" s="70"/>
    </row>
    <row r="520" spans="1:10" ht="47.25" hidden="1">
      <c r="A520" s="71"/>
      <c r="B520" s="72" t="s">
        <v>216</v>
      </c>
      <c r="C520" s="73" t="s">
        <v>209</v>
      </c>
      <c r="D520" s="73" t="s">
        <v>206</v>
      </c>
      <c r="E520" s="73" t="s">
        <v>210</v>
      </c>
      <c r="F520" s="74" t="s">
        <v>205</v>
      </c>
      <c r="G520" s="29"/>
      <c r="H520" s="70"/>
      <c r="I520" s="70"/>
      <c r="J520" s="70"/>
    </row>
    <row r="521" spans="1:10" ht="18" customHeight="1" hidden="1">
      <c r="A521" s="71">
        <v>7</v>
      </c>
      <c r="B521" s="65" t="str">
        <f>INDEX(B502:B515,$A$521)</f>
        <v>Frisco</v>
      </c>
      <c r="C521" s="56">
        <f>INDEX(C502:C515,$A$521)</f>
        <v>8.2</v>
      </c>
      <c r="D521" s="56">
        <f>INDEX(D502:D515,$A$521)</f>
        <v>13.1</v>
      </c>
      <c r="E521" s="56">
        <f>INDEX(E502:E515,$A$521)</f>
        <v>71</v>
      </c>
      <c r="F521" s="56">
        <f>INDEX(F502:F515,$A$521)</f>
        <v>7.800000000000001</v>
      </c>
      <c r="G521" s="74" t="s">
        <v>95</v>
      </c>
      <c r="H521" s="70"/>
      <c r="I521" s="70"/>
      <c r="J521" s="70"/>
    </row>
    <row r="522" spans="1:10" ht="14.25" customHeight="1" hidden="1">
      <c r="A522" s="71"/>
      <c r="B522" s="65" t="str">
        <f>INDEX(B485:B498,$A$521)</f>
        <v>Frisco</v>
      </c>
      <c r="C522" s="56">
        <f>INDEX(C485:C498,$A$521)</f>
        <v>8.9</v>
      </c>
      <c r="D522" s="56">
        <f>INDEX(D485:D498,$A$521)</f>
        <v>12.9</v>
      </c>
      <c r="E522" s="56">
        <f>INDEX(E485:E498,$A$521)</f>
        <v>69.6</v>
      </c>
      <c r="F522" s="56">
        <f>INDEX(F485:F498,$A$521)</f>
        <v>8.5</v>
      </c>
      <c r="G522" s="73" t="s">
        <v>96</v>
      </c>
      <c r="H522" s="70"/>
      <c r="I522" s="70"/>
      <c r="J522" s="70"/>
    </row>
    <row r="523" spans="2:10" ht="15.75" customHeight="1" hidden="1">
      <c r="B523" s="65" t="str">
        <f>INDEX(B468:B481,$A$521)</f>
        <v>Frisco</v>
      </c>
      <c r="C523" s="56">
        <f>INDEX(C468:C481,$A$521)</f>
        <v>10.3</v>
      </c>
      <c r="D523" s="56">
        <f>INDEX(D468:D481,$A$521)</f>
        <v>13.5</v>
      </c>
      <c r="E523" s="56">
        <f>INDEX(E468:E481,$A$521)</f>
        <v>66.6</v>
      </c>
      <c r="F523" s="56">
        <f>INDEX(F468:F481,$A$521)</f>
        <v>9.700000000000001</v>
      </c>
      <c r="G523" s="75" t="s">
        <v>138</v>
      </c>
      <c r="H523" s="70"/>
      <c r="I523" s="70"/>
      <c r="J523" s="70"/>
    </row>
    <row r="543" ht="38.25" customHeight="1"/>
    <row r="544" spans="2:11" ht="29.25" customHeight="1">
      <c r="B544" s="175" t="s">
        <v>280</v>
      </c>
      <c r="C544" s="175"/>
      <c r="D544" s="175"/>
      <c r="E544" s="175"/>
      <c r="F544" s="175"/>
      <c r="G544" s="175"/>
      <c r="H544" s="175"/>
      <c r="I544" s="175"/>
      <c r="J544" s="175"/>
      <c r="K544" s="175"/>
    </row>
    <row r="545" spans="2:7" ht="30.75" customHeight="1">
      <c r="B545" s="152" t="s">
        <v>29</v>
      </c>
      <c r="C545" s="59"/>
      <c r="D545" s="59"/>
      <c r="E545" s="59"/>
      <c r="F545" s="59"/>
      <c r="G545" s="59"/>
    </row>
    <row r="546" spans="2:11" ht="29.25" customHeight="1">
      <c r="B546" s="185" t="s">
        <v>16</v>
      </c>
      <c r="C546" s="185"/>
      <c r="D546" s="185"/>
      <c r="E546" s="185"/>
      <c r="F546" s="185"/>
      <c r="G546" s="185"/>
      <c r="H546" s="185"/>
      <c r="I546" s="185"/>
      <c r="J546" s="185"/>
      <c r="K546" s="185"/>
    </row>
    <row r="547" spans="1:9" ht="63" hidden="1">
      <c r="A547" s="76"/>
      <c r="B547" s="77" t="s">
        <v>216</v>
      </c>
      <c r="C547" s="77" t="s">
        <v>209</v>
      </c>
      <c r="D547" s="77" t="s">
        <v>206</v>
      </c>
      <c r="E547" s="77" t="s">
        <v>210</v>
      </c>
      <c r="F547" s="77" t="s">
        <v>205</v>
      </c>
      <c r="G547" s="77" t="s">
        <v>219</v>
      </c>
      <c r="H547" s="77" t="s">
        <v>217</v>
      </c>
      <c r="I547" s="77" t="s">
        <v>244</v>
      </c>
    </row>
    <row r="548" spans="1:9" ht="47.25" hidden="1">
      <c r="A548" s="76"/>
      <c r="B548" s="65" t="s">
        <v>236</v>
      </c>
      <c r="C548" s="78">
        <v>14.6</v>
      </c>
      <c r="D548" s="78">
        <v>45.9</v>
      </c>
      <c r="E548" s="78">
        <v>27.9</v>
      </c>
      <c r="F548" s="78">
        <f>(H548+I548)</f>
        <v>11.5</v>
      </c>
      <c r="G548" s="79">
        <v>26153</v>
      </c>
      <c r="H548" s="78">
        <v>0.4</v>
      </c>
      <c r="I548" s="78">
        <v>11.1</v>
      </c>
    </row>
    <row r="549" spans="1:9" ht="15.75" hidden="1">
      <c r="A549" s="76"/>
      <c r="B549" s="65" t="s">
        <v>237</v>
      </c>
      <c r="C549" s="78">
        <v>62.6</v>
      </c>
      <c r="D549" s="78">
        <v>18.7</v>
      </c>
      <c r="E549" s="78">
        <v>16.5</v>
      </c>
      <c r="F549" s="78">
        <f aca="true" t="shared" si="3" ref="F549:F562">(H549+I549)</f>
        <v>2.3</v>
      </c>
      <c r="G549" s="79">
        <v>7972</v>
      </c>
      <c r="H549" s="78">
        <v>0.5</v>
      </c>
      <c r="I549" s="78">
        <v>1.8</v>
      </c>
    </row>
    <row r="550" spans="1:9" ht="15.75" hidden="1">
      <c r="A550" s="76"/>
      <c r="B550" s="65" t="s">
        <v>238</v>
      </c>
      <c r="C550" s="78">
        <v>5</v>
      </c>
      <c r="D550" s="78">
        <v>9.5</v>
      </c>
      <c r="E550" s="78">
        <v>67.2</v>
      </c>
      <c r="F550" s="78">
        <f t="shared" si="3"/>
        <v>18.400000000000002</v>
      </c>
      <c r="G550" s="79">
        <v>10229</v>
      </c>
      <c r="H550" s="78">
        <v>0.3</v>
      </c>
      <c r="I550" s="78">
        <v>18.1</v>
      </c>
    </row>
    <row r="551" spans="1:9" ht="15.75" hidden="1">
      <c r="A551" s="76"/>
      <c r="B551" s="65" t="s">
        <v>202</v>
      </c>
      <c r="C551" s="78">
        <v>30.8</v>
      </c>
      <c r="D551" s="78">
        <v>62.7</v>
      </c>
      <c r="E551" s="78">
        <v>5.3</v>
      </c>
      <c r="F551" s="78">
        <f t="shared" si="3"/>
        <v>1.3</v>
      </c>
      <c r="G551" s="79">
        <v>160969</v>
      </c>
      <c r="H551" s="78">
        <v>0.3</v>
      </c>
      <c r="I551" s="78">
        <v>1</v>
      </c>
    </row>
    <row r="552" spans="1:9" ht="15.75" hidden="1">
      <c r="A552" s="76"/>
      <c r="B552" s="65" t="s">
        <v>83</v>
      </c>
      <c r="C552" s="78">
        <v>74.2</v>
      </c>
      <c r="D552" s="78">
        <v>14.9</v>
      </c>
      <c r="E552" s="78">
        <v>9.9</v>
      </c>
      <c r="F552" s="78">
        <f t="shared" si="3"/>
        <v>0.8999999999999999</v>
      </c>
      <c r="G552" s="79">
        <v>8409</v>
      </c>
      <c r="H552" s="78">
        <v>0.2</v>
      </c>
      <c r="I552" s="78">
        <v>0.7</v>
      </c>
    </row>
    <row r="553" spans="1:9" ht="15.75" hidden="1">
      <c r="A553" s="76"/>
      <c r="B553" s="65" t="s">
        <v>84</v>
      </c>
      <c r="C553" s="78">
        <v>46.4</v>
      </c>
      <c r="D553" s="78">
        <v>36.2</v>
      </c>
      <c r="E553" s="78">
        <v>14.7</v>
      </c>
      <c r="F553" s="78">
        <f t="shared" si="3"/>
        <v>2.8</v>
      </c>
      <c r="G553" s="79">
        <v>12327</v>
      </c>
      <c r="H553" s="78">
        <v>0.3</v>
      </c>
      <c r="I553" s="78">
        <v>2.5</v>
      </c>
    </row>
    <row r="554" spans="1:9" ht="15.75" hidden="1">
      <c r="A554" s="76"/>
      <c r="B554" s="65" t="s">
        <v>85</v>
      </c>
      <c r="C554" s="78">
        <v>19</v>
      </c>
      <c r="D554" s="78">
        <v>38.6</v>
      </c>
      <c r="E554" s="78">
        <v>34.6</v>
      </c>
      <c r="F554" s="78">
        <f t="shared" si="3"/>
        <v>7.8</v>
      </c>
      <c r="G554" s="79">
        <v>56955</v>
      </c>
      <c r="H554" s="78">
        <v>0.5</v>
      </c>
      <c r="I554" s="78">
        <v>7.3</v>
      </c>
    </row>
    <row r="555" spans="1:9" ht="31.5" hidden="1">
      <c r="A555" s="76"/>
      <c r="B555" s="65" t="s">
        <v>86</v>
      </c>
      <c r="C555" s="78">
        <v>16.3</v>
      </c>
      <c r="D555" s="78">
        <v>57.9</v>
      </c>
      <c r="E555" s="78">
        <v>21.2</v>
      </c>
      <c r="F555" s="78">
        <f t="shared" si="3"/>
        <v>4.6</v>
      </c>
      <c r="G555" s="79">
        <v>23858</v>
      </c>
      <c r="H555" s="78">
        <v>0.8</v>
      </c>
      <c r="I555" s="78">
        <v>3.8</v>
      </c>
    </row>
    <row r="556" spans="1:9" ht="31.5" hidden="1">
      <c r="A556" s="76"/>
      <c r="B556" s="65" t="s">
        <v>87</v>
      </c>
      <c r="C556" s="78">
        <v>0.3</v>
      </c>
      <c r="D556" s="78">
        <v>3.1</v>
      </c>
      <c r="E556" s="78">
        <v>94.1</v>
      </c>
      <c r="F556" s="78">
        <f t="shared" si="3"/>
        <v>2.4000000000000004</v>
      </c>
      <c r="G556" s="79">
        <v>6240</v>
      </c>
      <c r="H556" s="78">
        <v>0.2</v>
      </c>
      <c r="I556" s="78">
        <v>2.2</v>
      </c>
    </row>
    <row r="557" spans="1:9" ht="15.75" hidden="1">
      <c r="A557" s="76"/>
      <c r="B557" s="65" t="s">
        <v>88</v>
      </c>
      <c r="C557" s="78">
        <v>13.1</v>
      </c>
      <c r="D557" s="78">
        <v>62.7</v>
      </c>
      <c r="E557" s="78">
        <v>19.5</v>
      </c>
      <c r="F557" s="78">
        <f t="shared" si="3"/>
        <v>4.6000000000000005</v>
      </c>
      <c r="G557" s="79">
        <v>32620</v>
      </c>
      <c r="H557" s="78">
        <v>0.4</v>
      </c>
      <c r="I557" s="78">
        <v>4.2</v>
      </c>
    </row>
    <row r="558" spans="1:9" ht="15.75" hidden="1">
      <c r="A558" s="76"/>
      <c r="B558" s="65" t="s">
        <v>89</v>
      </c>
      <c r="C558" s="78">
        <v>77.3</v>
      </c>
      <c r="D558" s="78">
        <v>17.3</v>
      </c>
      <c r="E558" s="78">
        <v>5.1</v>
      </c>
      <c r="F558" s="78">
        <f t="shared" si="3"/>
        <v>0.30000000000000004</v>
      </c>
      <c r="G558" s="79">
        <v>5822</v>
      </c>
      <c r="H558" s="78">
        <v>0.2</v>
      </c>
      <c r="I558" s="78">
        <v>0.1</v>
      </c>
    </row>
    <row r="559" spans="1:9" ht="15.75" hidden="1">
      <c r="A559" s="76"/>
      <c r="B559" s="65" t="s">
        <v>90</v>
      </c>
      <c r="C559" s="78">
        <v>23.8</v>
      </c>
      <c r="D559" s="78">
        <v>34.2</v>
      </c>
      <c r="E559" s="78">
        <v>38</v>
      </c>
      <c r="F559" s="78">
        <f t="shared" si="3"/>
        <v>4</v>
      </c>
      <c r="G559" s="79">
        <v>35488</v>
      </c>
      <c r="H559" s="78">
        <v>0.7</v>
      </c>
      <c r="I559" s="78">
        <v>3.3</v>
      </c>
    </row>
    <row r="560" spans="1:9" ht="15.75" hidden="1">
      <c r="A560" s="76"/>
      <c r="B560" s="65" t="s">
        <v>91</v>
      </c>
      <c r="C560" s="78">
        <v>27.3</v>
      </c>
      <c r="D560" s="78">
        <v>28.9</v>
      </c>
      <c r="E560" s="78">
        <v>35.4</v>
      </c>
      <c r="F560" s="78">
        <f t="shared" si="3"/>
        <v>8.4</v>
      </c>
      <c r="G560" s="79">
        <v>35088</v>
      </c>
      <c r="H560" s="78">
        <v>0.4</v>
      </c>
      <c r="I560" s="78">
        <v>8</v>
      </c>
    </row>
    <row r="561" spans="1:9" ht="15.75" hidden="1">
      <c r="A561" s="76"/>
      <c r="B561" s="65" t="s">
        <v>92</v>
      </c>
      <c r="C561" s="78">
        <v>5.3</v>
      </c>
      <c r="D561" s="78">
        <v>12.3</v>
      </c>
      <c r="E561" s="78">
        <v>57.7</v>
      </c>
      <c r="F561" s="78">
        <f t="shared" si="3"/>
        <v>24.7</v>
      </c>
      <c r="G561" s="79">
        <v>527</v>
      </c>
      <c r="H561" s="78">
        <v>1.7</v>
      </c>
      <c r="I561" s="78">
        <v>23</v>
      </c>
    </row>
    <row r="562" spans="1:9" ht="31.5" hidden="1">
      <c r="A562" s="76"/>
      <c r="B562" s="65" t="s">
        <v>93</v>
      </c>
      <c r="C562" s="78">
        <v>0</v>
      </c>
      <c r="D562" s="78">
        <v>0</v>
      </c>
      <c r="E562" s="78">
        <v>0</v>
      </c>
      <c r="F562" s="78">
        <f t="shared" si="3"/>
        <v>0</v>
      </c>
      <c r="G562" s="79">
        <v>0</v>
      </c>
      <c r="H562" s="78">
        <v>0</v>
      </c>
      <c r="I562" s="78">
        <v>0</v>
      </c>
    </row>
    <row r="563" spans="1:9" ht="15.75" hidden="1">
      <c r="A563" s="76"/>
      <c r="B563" s="65" t="s">
        <v>219</v>
      </c>
      <c r="C563" s="78">
        <v>26.6</v>
      </c>
      <c r="D563" s="78">
        <v>47.5</v>
      </c>
      <c r="E563" s="78">
        <v>21.3</v>
      </c>
      <c r="F563" s="78">
        <v>4.6</v>
      </c>
      <c r="G563" s="79">
        <f>SUM(G548:G562)</f>
        <v>422657</v>
      </c>
      <c r="H563" s="78">
        <v>0.4</v>
      </c>
      <c r="I563" s="78">
        <v>4.2</v>
      </c>
    </row>
    <row r="564" spans="1:9" ht="23.25" customHeight="1" hidden="1">
      <c r="A564" s="76"/>
      <c r="B564" s="156" t="s">
        <v>137</v>
      </c>
      <c r="C564" s="156"/>
      <c r="D564" s="156"/>
      <c r="E564" s="51"/>
      <c r="F564" s="51"/>
      <c r="G564" s="51"/>
      <c r="H564" s="51"/>
      <c r="I564" s="81"/>
    </row>
    <row r="565" spans="1:9" ht="15.75" hidden="1">
      <c r="A565" s="76"/>
      <c r="B565" s="51"/>
      <c r="C565" s="51"/>
      <c r="D565" s="51"/>
      <c r="E565" s="51"/>
      <c r="F565" s="51"/>
      <c r="G565" s="51"/>
      <c r="H565" s="51"/>
      <c r="I565" s="52"/>
    </row>
    <row r="566" spans="2:9" ht="47.25" hidden="1">
      <c r="B566" s="62" t="s">
        <v>216</v>
      </c>
      <c r="C566" s="62" t="s">
        <v>209</v>
      </c>
      <c r="D566" s="62" t="s">
        <v>206</v>
      </c>
      <c r="E566" s="62" t="s">
        <v>210</v>
      </c>
      <c r="F566" s="63" t="s">
        <v>205</v>
      </c>
      <c r="G566" s="62" t="s">
        <v>219</v>
      </c>
      <c r="H566" s="64" t="s">
        <v>235</v>
      </c>
      <c r="I566" s="64" t="s">
        <v>218</v>
      </c>
    </row>
    <row r="567" spans="2:9" ht="47.25" hidden="1">
      <c r="B567" s="65" t="s">
        <v>236</v>
      </c>
      <c r="C567" s="82">
        <v>13.2</v>
      </c>
      <c r="D567" s="82">
        <v>44.3</v>
      </c>
      <c r="E567" s="82">
        <v>30.5</v>
      </c>
      <c r="F567" s="82">
        <f aca="true" t="shared" si="4" ref="F567:F582">H567+I567</f>
        <v>12.1</v>
      </c>
      <c r="G567" s="82">
        <v>25815</v>
      </c>
      <c r="H567" s="82">
        <v>0.5</v>
      </c>
      <c r="I567" s="82">
        <v>11.6</v>
      </c>
    </row>
    <row r="568" spans="2:9" ht="15.75" hidden="1">
      <c r="B568" s="65" t="s">
        <v>237</v>
      </c>
      <c r="C568" s="82">
        <v>58.6</v>
      </c>
      <c r="D568" s="82">
        <v>18.4</v>
      </c>
      <c r="E568" s="82">
        <v>20.8</v>
      </c>
      <c r="F568" s="82">
        <f t="shared" si="4"/>
        <v>2.3</v>
      </c>
      <c r="G568" s="82">
        <v>7626</v>
      </c>
      <c r="H568" s="82">
        <v>0.5</v>
      </c>
      <c r="I568" s="82">
        <v>1.8</v>
      </c>
    </row>
    <row r="569" spans="2:9" ht="15.75" hidden="1">
      <c r="B569" s="65" t="s">
        <v>238</v>
      </c>
      <c r="C569" s="82">
        <v>4.6</v>
      </c>
      <c r="D569" s="82">
        <v>8.9</v>
      </c>
      <c r="E569" s="82">
        <v>69.5</v>
      </c>
      <c r="F569" s="82">
        <f t="shared" si="4"/>
        <v>16.900000000000002</v>
      </c>
      <c r="G569" s="82">
        <v>10072</v>
      </c>
      <c r="H569" s="82">
        <v>0.3</v>
      </c>
      <c r="I569" s="82">
        <v>16.6</v>
      </c>
    </row>
    <row r="570" spans="2:9" ht="15.75" hidden="1">
      <c r="B570" s="65" t="s">
        <v>202</v>
      </c>
      <c r="C570" s="82">
        <v>30.3</v>
      </c>
      <c r="D570" s="82">
        <v>62.6</v>
      </c>
      <c r="E570" s="82">
        <v>5.8</v>
      </c>
      <c r="F570" s="82">
        <f t="shared" si="4"/>
        <v>1.4000000000000001</v>
      </c>
      <c r="G570" s="82">
        <v>157743</v>
      </c>
      <c r="H570" s="82">
        <v>0.3</v>
      </c>
      <c r="I570" s="82">
        <v>1.1</v>
      </c>
    </row>
    <row r="571" spans="2:9" ht="15.75" hidden="1">
      <c r="B571" s="65" t="s">
        <v>83</v>
      </c>
      <c r="C571" s="82">
        <v>73.1</v>
      </c>
      <c r="D571" s="82">
        <v>13.3</v>
      </c>
      <c r="E571" s="82">
        <v>12.7</v>
      </c>
      <c r="F571" s="82">
        <f t="shared" si="4"/>
        <v>0.9</v>
      </c>
      <c r="G571" s="82">
        <v>7955</v>
      </c>
      <c r="H571" s="82">
        <v>0.1</v>
      </c>
      <c r="I571" s="82">
        <v>0.8</v>
      </c>
    </row>
    <row r="572" spans="2:9" ht="15.75" hidden="1">
      <c r="B572" s="65" t="s">
        <v>84</v>
      </c>
      <c r="C572" s="82">
        <v>45.3</v>
      </c>
      <c r="D572" s="82">
        <v>33.7</v>
      </c>
      <c r="E572" s="82">
        <v>18.2</v>
      </c>
      <c r="F572" s="82">
        <f t="shared" si="4"/>
        <v>2.8</v>
      </c>
      <c r="G572" s="82">
        <v>11938</v>
      </c>
      <c r="H572" s="82">
        <v>0.3</v>
      </c>
      <c r="I572" s="82">
        <v>2.5</v>
      </c>
    </row>
    <row r="573" spans="2:9" ht="15.75" hidden="1">
      <c r="B573" s="65" t="s">
        <v>85</v>
      </c>
      <c r="C573" s="82">
        <v>18.5</v>
      </c>
      <c r="D573" s="82">
        <v>36.9</v>
      </c>
      <c r="E573" s="82">
        <v>36.9</v>
      </c>
      <c r="F573" s="82">
        <f t="shared" si="4"/>
        <v>7.7</v>
      </c>
      <c r="G573" s="82">
        <v>55781</v>
      </c>
      <c r="H573" s="82">
        <v>0.5</v>
      </c>
      <c r="I573" s="82">
        <v>7.2</v>
      </c>
    </row>
    <row r="574" spans="2:9" ht="31.5" hidden="1">
      <c r="B574" s="65" t="s">
        <v>86</v>
      </c>
      <c r="C574" s="82">
        <v>15.3</v>
      </c>
      <c r="D574" s="82">
        <v>56.8</v>
      </c>
      <c r="E574" s="82">
        <v>23.3</v>
      </c>
      <c r="F574" s="82">
        <f t="shared" si="4"/>
        <v>4.7</v>
      </c>
      <c r="G574" s="82">
        <v>22801</v>
      </c>
      <c r="H574" s="82">
        <v>0.8</v>
      </c>
      <c r="I574" s="82">
        <v>3.9</v>
      </c>
    </row>
    <row r="575" spans="2:9" ht="31.5" hidden="1">
      <c r="B575" s="65" t="s">
        <v>87</v>
      </c>
      <c r="C575" s="82">
        <v>0.3</v>
      </c>
      <c r="D575" s="82">
        <v>2.7</v>
      </c>
      <c r="E575" s="82">
        <v>94.4</v>
      </c>
      <c r="F575" s="82">
        <f t="shared" si="4"/>
        <v>2.5999999999999996</v>
      </c>
      <c r="G575" s="82">
        <v>6150</v>
      </c>
      <c r="H575" s="82">
        <v>0.3</v>
      </c>
      <c r="I575" s="82">
        <v>2.3</v>
      </c>
    </row>
    <row r="576" spans="2:9" ht="15.75" hidden="1">
      <c r="B576" s="65" t="s">
        <v>88</v>
      </c>
      <c r="C576" s="82">
        <v>12.1</v>
      </c>
      <c r="D576" s="82">
        <v>60.8</v>
      </c>
      <c r="E576" s="82">
        <v>22.1</v>
      </c>
      <c r="F576" s="82">
        <f t="shared" si="4"/>
        <v>4.9</v>
      </c>
      <c r="G576" s="82">
        <v>31879</v>
      </c>
      <c r="H576" s="82">
        <v>0.4</v>
      </c>
      <c r="I576" s="82">
        <v>4.5</v>
      </c>
    </row>
    <row r="577" spans="2:9" ht="15.75" hidden="1">
      <c r="B577" s="65" t="s">
        <v>89</v>
      </c>
      <c r="C577" s="82">
        <v>75.7</v>
      </c>
      <c r="D577" s="82">
        <v>17.6</v>
      </c>
      <c r="E577" s="82">
        <v>6.4</v>
      </c>
      <c r="F577" s="82">
        <f t="shared" si="4"/>
        <v>0.4</v>
      </c>
      <c r="G577" s="82">
        <v>5197</v>
      </c>
      <c r="H577" s="82">
        <v>0.2</v>
      </c>
      <c r="I577" s="82">
        <v>0.2</v>
      </c>
    </row>
    <row r="578" spans="2:9" ht="15.75" hidden="1">
      <c r="B578" s="65" t="s">
        <v>90</v>
      </c>
      <c r="C578" s="82">
        <v>22.6</v>
      </c>
      <c r="D578" s="82">
        <v>31.1</v>
      </c>
      <c r="E578" s="82">
        <v>42</v>
      </c>
      <c r="F578" s="82">
        <f t="shared" si="4"/>
        <v>4.3</v>
      </c>
      <c r="G578" s="82">
        <v>34649</v>
      </c>
      <c r="H578" s="82">
        <v>0.8</v>
      </c>
      <c r="I578" s="82">
        <v>3.5</v>
      </c>
    </row>
    <row r="579" spans="2:9" ht="15.75" hidden="1">
      <c r="B579" s="65" t="s">
        <v>91</v>
      </c>
      <c r="C579" s="82">
        <v>25.4</v>
      </c>
      <c r="D579" s="82">
        <v>27.7</v>
      </c>
      <c r="E579" s="82">
        <v>38.1</v>
      </c>
      <c r="F579" s="82">
        <f t="shared" si="4"/>
        <v>8.8</v>
      </c>
      <c r="G579" s="82">
        <v>34073</v>
      </c>
      <c r="H579" s="82">
        <v>0.4</v>
      </c>
      <c r="I579" s="82">
        <v>8.4</v>
      </c>
    </row>
    <row r="580" spans="2:9" ht="15.75" hidden="1">
      <c r="B580" s="65" t="s">
        <v>92</v>
      </c>
      <c r="C580" s="82">
        <v>6.1</v>
      </c>
      <c r="D580" s="82">
        <v>12.1</v>
      </c>
      <c r="E580" s="82">
        <v>59.4</v>
      </c>
      <c r="F580" s="82">
        <f t="shared" si="4"/>
        <v>22.5</v>
      </c>
      <c r="G580" s="82">
        <v>446</v>
      </c>
      <c r="H580" s="82">
        <v>2.5</v>
      </c>
      <c r="I580" s="82">
        <v>20</v>
      </c>
    </row>
    <row r="581" spans="2:9" ht="31.5" hidden="1">
      <c r="B581" s="65" t="s">
        <v>93</v>
      </c>
      <c r="C581" s="82">
        <v>68.6</v>
      </c>
      <c r="D581" s="82">
        <v>27.5</v>
      </c>
      <c r="E581" s="82">
        <v>3.6</v>
      </c>
      <c r="F581" s="82">
        <f t="shared" si="4"/>
        <v>0.3</v>
      </c>
      <c r="G581" s="82">
        <v>2916</v>
      </c>
      <c r="H581" s="82">
        <v>0.3</v>
      </c>
      <c r="I581" s="82">
        <v>0</v>
      </c>
    </row>
    <row r="582" spans="2:9" ht="15.75" hidden="1">
      <c r="B582" s="65" t="s">
        <v>219</v>
      </c>
      <c r="C582" s="82">
        <v>25</v>
      </c>
      <c r="D582" s="82">
        <v>43.1</v>
      </c>
      <c r="E582" s="82">
        <v>21.2</v>
      </c>
      <c r="F582" s="82">
        <f t="shared" si="4"/>
        <v>3.9</v>
      </c>
      <c r="G582" s="82">
        <v>415041</v>
      </c>
      <c r="H582" s="82">
        <v>0.4</v>
      </c>
      <c r="I582" s="82">
        <v>3.5</v>
      </c>
    </row>
    <row r="583" spans="2:9" ht="15.75" hidden="1">
      <c r="B583" s="156" t="s">
        <v>94</v>
      </c>
      <c r="C583" s="156"/>
      <c r="D583" s="156"/>
      <c r="E583" s="83"/>
      <c r="F583" s="83"/>
      <c r="G583" s="83"/>
      <c r="H583" s="83"/>
      <c r="I583" s="83"/>
    </row>
    <row r="584" ht="15.75" hidden="1"/>
    <row r="585" spans="2:9" ht="48" hidden="1" thickBot="1">
      <c r="B585" s="84" t="s">
        <v>216</v>
      </c>
      <c r="C585" s="85" t="s">
        <v>209</v>
      </c>
      <c r="D585" s="85" t="s">
        <v>206</v>
      </c>
      <c r="E585" s="86" t="s">
        <v>210</v>
      </c>
      <c r="F585" s="87" t="s">
        <v>208</v>
      </c>
      <c r="G585" s="88" t="s">
        <v>219</v>
      </c>
      <c r="H585" s="85" t="s">
        <v>217</v>
      </c>
      <c r="I585" s="85" t="s">
        <v>218</v>
      </c>
    </row>
    <row r="586" spans="2:9" ht="48" hidden="1" thickBot="1">
      <c r="B586" s="89" t="s">
        <v>236</v>
      </c>
      <c r="C586" s="90">
        <v>13.1</v>
      </c>
      <c r="D586" s="90">
        <v>41.1</v>
      </c>
      <c r="E586" s="91">
        <v>33.2</v>
      </c>
      <c r="F586" s="92">
        <f aca="true" t="shared" si="5" ref="F586:F601">H586+I586</f>
        <v>12.5</v>
      </c>
      <c r="G586" s="93">
        <v>25581</v>
      </c>
      <c r="H586" s="90">
        <v>0.5</v>
      </c>
      <c r="I586" s="90">
        <v>12</v>
      </c>
    </row>
    <row r="587" spans="2:9" ht="16.5" hidden="1" thickBot="1">
      <c r="B587" s="89" t="s">
        <v>237</v>
      </c>
      <c r="C587" s="90">
        <v>55.6</v>
      </c>
      <c r="D587" s="90">
        <v>17.1</v>
      </c>
      <c r="E587" s="91">
        <v>25.1</v>
      </c>
      <c r="F587" s="94">
        <f t="shared" si="5"/>
        <v>2.3</v>
      </c>
      <c r="G587" s="93">
        <v>7491</v>
      </c>
      <c r="H587" s="90">
        <v>0.5</v>
      </c>
      <c r="I587" s="90">
        <v>1.8</v>
      </c>
    </row>
    <row r="588" spans="2:9" ht="16.5" hidden="1" thickBot="1">
      <c r="B588" s="89" t="s">
        <v>238</v>
      </c>
      <c r="C588" s="90">
        <v>4.5</v>
      </c>
      <c r="D588" s="90">
        <v>8.4</v>
      </c>
      <c r="E588" s="91">
        <v>71.3</v>
      </c>
      <c r="F588" s="94">
        <f t="shared" si="5"/>
        <v>15.8</v>
      </c>
      <c r="G588" s="93">
        <v>9955</v>
      </c>
      <c r="H588" s="90">
        <v>0.3</v>
      </c>
      <c r="I588" s="90">
        <v>15.5</v>
      </c>
    </row>
    <row r="589" spans="2:9" ht="16.5" hidden="1" thickBot="1">
      <c r="B589" s="89" t="s">
        <v>202</v>
      </c>
      <c r="C589" s="90">
        <v>31.3</v>
      </c>
      <c r="D589" s="90">
        <v>61</v>
      </c>
      <c r="E589" s="91">
        <v>6.3</v>
      </c>
      <c r="F589" s="94">
        <f t="shared" si="5"/>
        <v>1.4000000000000001</v>
      </c>
      <c r="G589" s="93">
        <v>160319</v>
      </c>
      <c r="H589" s="90">
        <v>0.3</v>
      </c>
      <c r="I589" s="90">
        <v>1.1</v>
      </c>
    </row>
    <row r="590" spans="2:9" ht="16.5" hidden="1" thickBot="1">
      <c r="B590" s="89" t="s">
        <v>83</v>
      </c>
      <c r="C590" s="90">
        <v>69.6</v>
      </c>
      <c r="D590" s="90">
        <v>13.1</v>
      </c>
      <c r="E590" s="91">
        <v>16.1</v>
      </c>
      <c r="F590" s="94">
        <f t="shared" si="5"/>
        <v>1.2</v>
      </c>
      <c r="G590" s="93">
        <v>7641</v>
      </c>
      <c r="H590" s="90">
        <v>0.2</v>
      </c>
      <c r="I590" s="90">
        <v>1</v>
      </c>
    </row>
    <row r="591" spans="2:9" ht="16.5" hidden="1" thickBot="1">
      <c r="B591" s="89" t="s">
        <v>84</v>
      </c>
      <c r="C591" s="90">
        <v>44.5</v>
      </c>
      <c r="D591" s="90">
        <v>31.2</v>
      </c>
      <c r="E591" s="91">
        <v>21.3</v>
      </c>
      <c r="F591" s="94">
        <f t="shared" si="5"/>
        <v>2.9</v>
      </c>
      <c r="G591" s="93">
        <v>11346</v>
      </c>
      <c r="H591" s="90">
        <v>0.3</v>
      </c>
      <c r="I591" s="90">
        <v>2.6</v>
      </c>
    </row>
    <row r="592" spans="2:9" ht="16.5" hidden="1" thickBot="1">
      <c r="B592" s="89" t="s">
        <v>85</v>
      </c>
      <c r="C592" s="90">
        <v>18.2</v>
      </c>
      <c r="D592" s="90">
        <v>34.9</v>
      </c>
      <c r="E592" s="91">
        <v>39.4</v>
      </c>
      <c r="F592" s="94">
        <f t="shared" si="5"/>
        <v>7.5</v>
      </c>
      <c r="G592" s="93">
        <v>54925</v>
      </c>
      <c r="H592" s="90">
        <v>0.5</v>
      </c>
      <c r="I592" s="90">
        <v>7</v>
      </c>
    </row>
    <row r="593" spans="2:9" ht="32.25" hidden="1" thickBot="1">
      <c r="B593" s="89" t="s">
        <v>86</v>
      </c>
      <c r="C593" s="90">
        <v>15</v>
      </c>
      <c r="D593" s="90">
        <v>54.9</v>
      </c>
      <c r="E593" s="91">
        <v>25.3</v>
      </c>
      <c r="F593" s="94">
        <f t="shared" si="5"/>
        <v>4.8</v>
      </c>
      <c r="G593" s="93">
        <v>22079</v>
      </c>
      <c r="H593" s="90">
        <v>0.8</v>
      </c>
      <c r="I593" s="90">
        <v>4</v>
      </c>
    </row>
    <row r="594" spans="2:9" ht="32.25" hidden="1" thickBot="1">
      <c r="B594" s="89" t="s">
        <v>87</v>
      </c>
      <c r="C594" s="90">
        <v>0.2</v>
      </c>
      <c r="D594" s="90">
        <v>1.7</v>
      </c>
      <c r="E594" s="91">
        <v>96.4</v>
      </c>
      <c r="F594" s="94">
        <f t="shared" si="5"/>
        <v>1.7000000000000002</v>
      </c>
      <c r="G594" s="93">
        <v>6046</v>
      </c>
      <c r="H594" s="90">
        <v>0.1</v>
      </c>
      <c r="I594" s="90">
        <v>1.6</v>
      </c>
    </row>
    <row r="595" spans="2:9" ht="16.5" hidden="1" thickBot="1">
      <c r="B595" s="89" t="s">
        <v>88</v>
      </c>
      <c r="C595" s="90">
        <v>12.7</v>
      </c>
      <c r="D595" s="90">
        <v>57.8</v>
      </c>
      <c r="E595" s="91">
        <v>24.2</v>
      </c>
      <c r="F595" s="94">
        <f t="shared" si="5"/>
        <v>5.3</v>
      </c>
      <c r="G595" s="93">
        <v>31215</v>
      </c>
      <c r="H595" s="90">
        <v>0.5</v>
      </c>
      <c r="I595" s="90">
        <v>4.8</v>
      </c>
    </row>
    <row r="596" spans="2:9" ht="16.5" hidden="1" thickBot="1">
      <c r="B596" s="89" t="s">
        <v>89</v>
      </c>
      <c r="C596" s="90">
        <v>73.7</v>
      </c>
      <c r="D596" s="90">
        <v>16.8</v>
      </c>
      <c r="E596" s="91">
        <v>9</v>
      </c>
      <c r="F596" s="94">
        <f t="shared" si="5"/>
        <v>0.6</v>
      </c>
      <c r="G596" s="93">
        <v>4751</v>
      </c>
      <c r="H596" s="90">
        <v>0.3</v>
      </c>
      <c r="I596" s="90">
        <v>0.3</v>
      </c>
    </row>
    <row r="597" spans="2:9" ht="16.5" hidden="1" thickBot="1">
      <c r="B597" s="89" t="s">
        <v>90</v>
      </c>
      <c r="C597" s="90">
        <v>21.3</v>
      </c>
      <c r="D597" s="90">
        <v>28.4</v>
      </c>
      <c r="E597" s="91">
        <v>45.8</v>
      </c>
      <c r="F597" s="94">
        <f t="shared" si="5"/>
        <v>4.4</v>
      </c>
      <c r="G597" s="93">
        <v>34276</v>
      </c>
      <c r="H597" s="90">
        <v>0.8</v>
      </c>
      <c r="I597" s="90">
        <v>3.6</v>
      </c>
    </row>
    <row r="598" spans="2:9" ht="16.5" hidden="1" thickBot="1">
      <c r="B598" s="89" t="s">
        <v>91</v>
      </c>
      <c r="C598" s="90">
        <v>25.1</v>
      </c>
      <c r="D598" s="90">
        <v>25.6</v>
      </c>
      <c r="E598" s="91">
        <v>40.1</v>
      </c>
      <c r="F598" s="94">
        <f t="shared" si="5"/>
        <v>9.1</v>
      </c>
      <c r="G598" s="93">
        <v>34441</v>
      </c>
      <c r="H598" s="90">
        <v>0.5</v>
      </c>
      <c r="I598" s="90">
        <v>8.6</v>
      </c>
    </row>
    <row r="599" spans="2:9" ht="16.5" hidden="1" thickBot="1">
      <c r="B599" s="89" t="s">
        <v>92</v>
      </c>
      <c r="C599" s="90">
        <v>5.9</v>
      </c>
      <c r="D599" s="90">
        <v>9.9</v>
      </c>
      <c r="E599" s="91">
        <v>65.1</v>
      </c>
      <c r="F599" s="94">
        <f t="shared" si="5"/>
        <v>19.099999999999998</v>
      </c>
      <c r="G599" s="90">
        <v>456</v>
      </c>
      <c r="H599" s="90">
        <v>0.9</v>
      </c>
      <c r="I599" s="90">
        <v>18.2</v>
      </c>
    </row>
    <row r="600" spans="2:9" ht="32.25" hidden="1" thickBot="1">
      <c r="B600" s="89" t="s">
        <v>93</v>
      </c>
      <c r="C600" s="90">
        <v>69</v>
      </c>
      <c r="D600" s="90">
        <v>26.8</v>
      </c>
      <c r="E600" s="91">
        <v>3.8</v>
      </c>
      <c r="F600" s="94">
        <f t="shared" si="5"/>
        <v>0.2</v>
      </c>
      <c r="G600" s="93">
        <v>3070</v>
      </c>
      <c r="H600" s="90">
        <v>0.2</v>
      </c>
      <c r="I600" s="90">
        <v>0</v>
      </c>
    </row>
    <row r="601" spans="2:9" ht="16.5" hidden="1" thickBot="1">
      <c r="B601" s="89" t="s">
        <v>219</v>
      </c>
      <c r="C601" s="90">
        <v>26</v>
      </c>
      <c r="D601" s="90">
        <v>44.6</v>
      </c>
      <c r="E601" s="91">
        <v>24.7</v>
      </c>
      <c r="F601" s="95">
        <f t="shared" si="5"/>
        <v>4.6000000000000005</v>
      </c>
      <c r="G601" s="93">
        <v>413592</v>
      </c>
      <c r="H601" s="90">
        <v>0.4</v>
      </c>
      <c r="I601" s="90">
        <v>4.2</v>
      </c>
    </row>
    <row r="602" spans="2:9" ht="15.75" hidden="1">
      <c r="B602" s="175" t="s">
        <v>234</v>
      </c>
      <c r="C602" s="175"/>
      <c r="D602" s="175"/>
      <c r="E602" s="175"/>
      <c r="F602" s="175"/>
      <c r="G602" s="175"/>
      <c r="H602" s="80"/>
      <c r="I602" s="96"/>
    </row>
    <row r="603" spans="2:9" ht="15.75" hidden="1">
      <c r="B603" s="59"/>
      <c r="C603" s="59"/>
      <c r="D603" s="59"/>
      <c r="E603" s="59"/>
      <c r="F603" s="59"/>
      <c r="G603" s="59"/>
      <c r="H603" s="80"/>
      <c r="I603" s="96"/>
    </row>
    <row r="604" spans="2:7" ht="15.75" hidden="1">
      <c r="B604" s="178"/>
      <c r="C604" s="178"/>
      <c r="D604" s="178"/>
      <c r="E604" s="178"/>
      <c r="F604" s="178"/>
      <c r="G604" s="178"/>
    </row>
    <row r="605" spans="2:7" ht="15.75" hidden="1">
      <c r="B605" s="97"/>
      <c r="C605" s="97"/>
      <c r="D605" s="97"/>
      <c r="E605" s="97"/>
      <c r="F605" s="97"/>
      <c r="G605" s="97"/>
    </row>
    <row r="606" spans="2:7" ht="15.75" hidden="1">
      <c r="B606" s="97"/>
      <c r="C606" s="97"/>
      <c r="D606" s="97"/>
      <c r="E606" s="97"/>
      <c r="F606" s="97"/>
      <c r="G606" s="97"/>
    </row>
    <row r="607" spans="1:9" ht="47.25" hidden="1">
      <c r="A607" s="71"/>
      <c r="B607" s="72" t="s">
        <v>216</v>
      </c>
      <c r="C607" s="72" t="s">
        <v>209</v>
      </c>
      <c r="D607" s="72" t="s">
        <v>206</v>
      </c>
      <c r="E607" s="72" t="s">
        <v>210</v>
      </c>
      <c r="F607" s="98" t="s">
        <v>205</v>
      </c>
      <c r="G607" s="28"/>
      <c r="H607" s="70"/>
      <c r="I607" s="70"/>
    </row>
    <row r="608" spans="1:9" ht="15.75" hidden="1">
      <c r="A608" s="71">
        <v>11</v>
      </c>
      <c r="B608" s="65" t="str">
        <f>INDEX(B586:B600,$A$608)</f>
        <v>Lancaster</v>
      </c>
      <c r="C608" s="56">
        <f>INDEX(C586:C600,$A$608)</f>
        <v>73.7</v>
      </c>
      <c r="D608" s="56">
        <f>INDEX(D586:D600,$A$608)</f>
        <v>16.8</v>
      </c>
      <c r="E608" s="56">
        <f>INDEX(E586:E600,$A$608)</f>
        <v>9</v>
      </c>
      <c r="F608" s="56">
        <f>INDEX(F586:F600,$A$608)</f>
        <v>0.6</v>
      </c>
      <c r="G608" s="98" t="s">
        <v>95</v>
      </c>
      <c r="H608" s="70"/>
      <c r="I608" s="70"/>
    </row>
    <row r="609" spans="1:9" ht="15.75" hidden="1">
      <c r="A609" s="71"/>
      <c r="B609" s="65" t="str">
        <f>INDEX(B567:B581,$A$608)</f>
        <v>Lancaster</v>
      </c>
      <c r="C609" s="56">
        <f>INDEX(C567:C581,$A$608)</f>
        <v>75.7</v>
      </c>
      <c r="D609" s="56">
        <f>INDEX(D567:D581,$A$608)</f>
        <v>17.6</v>
      </c>
      <c r="E609" s="56">
        <f>INDEX(E567:E581,$A$608)</f>
        <v>6.4</v>
      </c>
      <c r="F609" s="56">
        <f>INDEX(F567:F581,$A$608)</f>
        <v>0.4</v>
      </c>
      <c r="G609" s="72" t="s">
        <v>96</v>
      </c>
      <c r="H609" s="70"/>
      <c r="I609" s="70"/>
    </row>
    <row r="610" spans="2:9" ht="15.75" hidden="1">
      <c r="B610" s="65" t="str">
        <f>INDEX(B548:B562,$A$608)</f>
        <v>Lancaster</v>
      </c>
      <c r="C610" s="56">
        <f>INDEX(C548:C562,$A$608)</f>
        <v>77.3</v>
      </c>
      <c r="D610" s="56">
        <f>INDEX(D548:D562,$A$608)</f>
        <v>17.3</v>
      </c>
      <c r="E610" s="56">
        <f>INDEX(E548:E562,$A$608)</f>
        <v>5.1</v>
      </c>
      <c r="F610" s="56">
        <f>INDEX(F548:F562,$A$608)</f>
        <v>0.30000000000000004</v>
      </c>
      <c r="G610" s="99" t="s">
        <v>138</v>
      </c>
      <c r="H610" s="70"/>
      <c r="I610" s="70"/>
    </row>
    <row r="611" ht="15.75"/>
    <row r="612" ht="15.75"/>
    <row r="628" ht="15.75">
      <c r="B628" s="32" t="s">
        <v>234</v>
      </c>
    </row>
    <row r="632" spans="2:11" ht="22.5" customHeight="1">
      <c r="B632" s="166" t="s">
        <v>280</v>
      </c>
      <c r="C632" s="166"/>
      <c r="D632" s="166"/>
      <c r="E632" s="166"/>
      <c r="F632" s="166"/>
      <c r="G632" s="166"/>
      <c r="H632" s="166"/>
      <c r="I632" s="166"/>
      <c r="J632" s="166"/>
      <c r="K632" s="166"/>
    </row>
    <row r="633" ht="36.75" customHeight="1">
      <c r="B633" s="152" t="s">
        <v>30</v>
      </c>
    </row>
    <row r="634" spans="2:11" ht="22.5" customHeight="1">
      <c r="B634" s="167" t="s">
        <v>11</v>
      </c>
      <c r="C634" s="167"/>
      <c r="D634" s="167"/>
      <c r="E634" s="167"/>
      <c r="F634" s="167"/>
      <c r="G634" s="167"/>
      <c r="H634" s="167"/>
      <c r="I634" s="167"/>
      <c r="J634" s="167"/>
      <c r="K634" s="167"/>
    </row>
    <row r="635" spans="2:11" ht="5.25" customHeight="1">
      <c r="B635" s="47"/>
      <c r="C635" s="47"/>
      <c r="D635" s="47"/>
      <c r="E635" s="47"/>
      <c r="F635" s="47"/>
      <c r="G635" s="47"/>
      <c r="H635" s="47"/>
      <c r="I635" s="47"/>
      <c r="J635" s="47"/>
      <c r="K635" s="47"/>
    </row>
    <row r="636" spans="2:9" ht="47.25" hidden="1">
      <c r="B636" s="100" t="s">
        <v>97</v>
      </c>
      <c r="C636" s="100" t="s">
        <v>209</v>
      </c>
      <c r="D636" s="100" t="s">
        <v>206</v>
      </c>
      <c r="E636" s="100" t="s">
        <v>210</v>
      </c>
      <c r="F636" s="100" t="s">
        <v>205</v>
      </c>
      <c r="G636" s="100" t="s">
        <v>217</v>
      </c>
      <c r="H636" s="100" t="s">
        <v>98</v>
      </c>
      <c r="I636" s="52"/>
    </row>
    <row r="637" spans="2:9" ht="15.75" hidden="1">
      <c r="B637" s="101" t="s">
        <v>135</v>
      </c>
      <c r="C637" s="102">
        <v>0.2</v>
      </c>
      <c r="D637" s="102">
        <v>7.7</v>
      </c>
      <c r="E637" s="102">
        <v>91.1</v>
      </c>
      <c r="F637" s="102">
        <f aca="true" t="shared" si="6" ref="F637:F646">SUM(G637,H637)</f>
        <v>0.9</v>
      </c>
      <c r="G637" s="102">
        <v>0.1</v>
      </c>
      <c r="H637" s="102">
        <v>0.8</v>
      </c>
      <c r="I637" s="52"/>
    </row>
    <row r="638" spans="2:9" ht="15.75" hidden="1">
      <c r="B638" s="101" t="s">
        <v>99</v>
      </c>
      <c r="C638" s="102">
        <v>0.9</v>
      </c>
      <c r="D638" s="102">
        <v>13.3</v>
      </c>
      <c r="E638" s="102">
        <v>84.5</v>
      </c>
      <c r="F638" s="102">
        <f t="shared" si="6"/>
        <v>1.2999999999999998</v>
      </c>
      <c r="G638" s="102">
        <v>0.7</v>
      </c>
      <c r="H638" s="102">
        <v>0.6</v>
      </c>
      <c r="I638" s="52"/>
    </row>
    <row r="639" spans="2:9" ht="15.75" hidden="1">
      <c r="B639" s="101" t="s">
        <v>203</v>
      </c>
      <c r="C639" s="102">
        <v>12.6</v>
      </c>
      <c r="D639" s="102">
        <v>28.3</v>
      </c>
      <c r="E639" s="102">
        <v>56.1</v>
      </c>
      <c r="F639" s="102">
        <f t="shared" si="6"/>
        <v>3</v>
      </c>
      <c r="G639" s="102">
        <v>0.7</v>
      </c>
      <c r="H639" s="102">
        <v>2.3</v>
      </c>
      <c r="I639" s="52"/>
    </row>
    <row r="640" spans="2:9" ht="15.75" hidden="1">
      <c r="B640" s="101" t="s">
        <v>100</v>
      </c>
      <c r="C640" s="102">
        <v>1.3</v>
      </c>
      <c r="D640" s="102">
        <v>18.8</v>
      </c>
      <c r="E640" s="102">
        <v>79.2</v>
      </c>
      <c r="F640" s="102">
        <f t="shared" si="6"/>
        <v>0.6</v>
      </c>
      <c r="G640" s="102">
        <v>0.5</v>
      </c>
      <c r="H640" s="102">
        <v>0.1</v>
      </c>
      <c r="I640" s="52"/>
    </row>
    <row r="641" spans="2:9" ht="15.75" hidden="1">
      <c r="B641" s="103" t="s">
        <v>136</v>
      </c>
      <c r="C641" s="102">
        <v>9.2</v>
      </c>
      <c r="D641" s="102">
        <v>18.1</v>
      </c>
      <c r="E641" s="102">
        <v>64.3</v>
      </c>
      <c r="F641" s="102">
        <f t="shared" si="6"/>
        <v>8.5</v>
      </c>
      <c r="G641" s="102">
        <v>0.5</v>
      </c>
      <c r="H641" s="102">
        <v>8</v>
      </c>
      <c r="I641" s="52"/>
    </row>
    <row r="642" spans="2:9" ht="15.75" hidden="1">
      <c r="B642" s="101" t="s">
        <v>101</v>
      </c>
      <c r="C642" s="102">
        <v>11.6</v>
      </c>
      <c r="D642" s="102">
        <v>34.8</v>
      </c>
      <c r="E642" s="102">
        <v>51.3</v>
      </c>
      <c r="F642" s="102">
        <f t="shared" si="6"/>
        <v>2.4</v>
      </c>
      <c r="G642" s="102">
        <v>0.5</v>
      </c>
      <c r="H642" s="102">
        <v>1.9</v>
      </c>
      <c r="I642" s="52"/>
    </row>
    <row r="643" spans="2:9" ht="15.75" hidden="1">
      <c r="B643" s="101" t="s">
        <v>102</v>
      </c>
      <c r="C643" s="102">
        <v>3.6</v>
      </c>
      <c r="D643" s="102">
        <v>24</v>
      </c>
      <c r="E643" s="102">
        <v>71.7</v>
      </c>
      <c r="F643" s="102">
        <f t="shared" si="6"/>
        <v>0.7</v>
      </c>
      <c r="G643" s="102">
        <v>0.5</v>
      </c>
      <c r="H643" s="102">
        <v>0.2</v>
      </c>
      <c r="I643" s="52"/>
    </row>
    <row r="644" spans="2:9" ht="15.75" hidden="1">
      <c r="B644" s="101" t="s">
        <v>103</v>
      </c>
      <c r="C644" s="102">
        <v>0.6</v>
      </c>
      <c r="D644" s="102">
        <v>10.7</v>
      </c>
      <c r="E644" s="102">
        <v>88.2</v>
      </c>
      <c r="F644" s="102">
        <f t="shared" si="6"/>
        <v>0.5</v>
      </c>
      <c r="G644" s="102">
        <v>0.4</v>
      </c>
      <c r="H644" s="102">
        <v>0.1</v>
      </c>
      <c r="I644" s="52"/>
    </row>
    <row r="645" spans="2:9" ht="15.75" hidden="1">
      <c r="B645" s="101" t="s">
        <v>12</v>
      </c>
      <c r="C645" s="102">
        <v>2.9</v>
      </c>
      <c r="D645" s="102">
        <v>17.5</v>
      </c>
      <c r="E645" s="102">
        <v>78.3</v>
      </c>
      <c r="F645" s="102">
        <f t="shared" si="6"/>
        <v>1.2999999999999998</v>
      </c>
      <c r="G645" s="102">
        <v>0.7</v>
      </c>
      <c r="H645" s="102">
        <v>0.6</v>
      </c>
      <c r="I645" s="52"/>
    </row>
    <row r="646" spans="2:9" ht="15.75" hidden="1">
      <c r="B646" s="101" t="s">
        <v>219</v>
      </c>
      <c r="C646" s="102">
        <v>9.3</v>
      </c>
      <c r="D646" s="102">
        <v>21.1</v>
      </c>
      <c r="E646" s="102">
        <v>63.7</v>
      </c>
      <c r="F646" s="102">
        <f t="shared" si="6"/>
        <v>6</v>
      </c>
      <c r="G646" s="102">
        <v>0.5</v>
      </c>
      <c r="H646" s="102">
        <v>5.5</v>
      </c>
      <c r="I646" s="52"/>
    </row>
    <row r="647" spans="2:9" ht="15.75" hidden="1">
      <c r="B647" s="174" t="s">
        <v>137</v>
      </c>
      <c r="C647" s="174"/>
      <c r="D647" s="174"/>
      <c r="E647" s="174"/>
      <c r="F647" s="174"/>
      <c r="G647" s="81"/>
      <c r="H647" s="81"/>
      <c r="I647" s="52"/>
    </row>
    <row r="648" spans="2:9" ht="15.75" hidden="1">
      <c r="B648" s="81"/>
      <c r="C648" s="81"/>
      <c r="D648" s="81"/>
      <c r="E648" s="81"/>
      <c r="F648" s="81"/>
      <c r="G648" s="81"/>
      <c r="H648" s="81"/>
      <c r="I648" s="52"/>
    </row>
    <row r="649" spans="2:8" ht="47.25" hidden="1">
      <c r="B649" s="100" t="s">
        <v>97</v>
      </c>
      <c r="C649" s="100" t="s">
        <v>209</v>
      </c>
      <c r="D649" s="100" t="s">
        <v>206</v>
      </c>
      <c r="E649" s="100" t="s">
        <v>210</v>
      </c>
      <c r="F649" s="100" t="s">
        <v>205</v>
      </c>
      <c r="G649" s="100" t="s">
        <v>217</v>
      </c>
      <c r="H649" s="100" t="s">
        <v>98</v>
      </c>
    </row>
    <row r="650" spans="2:8" ht="15.75" hidden="1">
      <c r="B650" s="101" t="s">
        <v>135</v>
      </c>
      <c r="C650" s="104">
        <v>0.3</v>
      </c>
      <c r="D650" s="104">
        <v>6.8</v>
      </c>
      <c r="E650" s="104">
        <v>91.7</v>
      </c>
      <c r="F650" s="104">
        <f aca="true" t="shared" si="7" ref="F650:F659">G650+H650</f>
        <v>1.1</v>
      </c>
      <c r="G650" s="104">
        <v>0.1</v>
      </c>
      <c r="H650" s="104">
        <v>1</v>
      </c>
    </row>
    <row r="651" spans="2:8" ht="15.75" hidden="1">
      <c r="B651" s="101" t="s">
        <v>99</v>
      </c>
      <c r="C651" s="104">
        <v>0.1</v>
      </c>
      <c r="D651" s="104">
        <v>13.1</v>
      </c>
      <c r="E651" s="104">
        <v>86</v>
      </c>
      <c r="F651" s="104">
        <f t="shared" si="7"/>
        <v>0.8</v>
      </c>
      <c r="G651" s="104">
        <v>0.3</v>
      </c>
      <c r="H651" s="104">
        <v>0.5</v>
      </c>
    </row>
    <row r="652" spans="2:8" ht="15.75" hidden="1">
      <c r="B652" s="101" t="s">
        <v>203</v>
      </c>
      <c r="C652" s="104">
        <v>11.8</v>
      </c>
      <c r="D652" s="104">
        <v>28</v>
      </c>
      <c r="E652" s="104">
        <v>57.5</v>
      </c>
      <c r="F652" s="104">
        <f t="shared" si="7"/>
        <v>2.7</v>
      </c>
      <c r="G652" s="104">
        <v>0.6</v>
      </c>
      <c r="H652" s="104">
        <v>2.1</v>
      </c>
    </row>
    <row r="653" spans="2:8" ht="15.75" hidden="1">
      <c r="B653" s="101" t="s">
        <v>100</v>
      </c>
      <c r="C653" s="104">
        <v>0.7</v>
      </c>
      <c r="D653" s="104">
        <v>16.6</v>
      </c>
      <c r="E653" s="104">
        <v>82.3</v>
      </c>
      <c r="F653" s="104">
        <f t="shared" si="7"/>
        <v>0.4</v>
      </c>
      <c r="G653" s="104">
        <v>0.2</v>
      </c>
      <c r="H653" s="104">
        <v>0.2</v>
      </c>
    </row>
    <row r="654" spans="2:8" ht="15.75" hidden="1">
      <c r="B654" s="103" t="s">
        <v>136</v>
      </c>
      <c r="C654" s="104">
        <v>8.5</v>
      </c>
      <c r="D654" s="104">
        <v>16.9</v>
      </c>
      <c r="E654" s="104">
        <v>66.9</v>
      </c>
      <c r="F654" s="104">
        <f t="shared" si="7"/>
        <v>7.7</v>
      </c>
      <c r="G654" s="104">
        <v>0.5</v>
      </c>
      <c r="H654" s="104">
        <v>7.2</v>
      </c>
    </row>
    <row r="655" spans="2:8" ht="15.75" hidden="1">
      <c r="B655" s="101" t="s">
        <v>101</v>
      </c>
      <c r="C655" s="104">
        <v>10.5</v>
      </c>
      <c r="D655" s="104">
        <v>33.8</v>
      </c>
      <c r="E655" s="104">
        <v>53.5</v>
      </c>
      <c r="F655" s="104">
        <f t="shared" si="7"/>
        <v>2.2</v>
      </c>
      <c r="G655" s="104">
        <v>0.6</v>
      </c>
      <c r="H655" s="104">
        <v>1.6</v>
      </c>
    </row>
    <row r="656" spans="2:8" ht="15.75" hidden="1">
      <c r="B656" s="101" t="s">
        <v>102</v>
      </c>
      <c r="C656" s="104">
        <v>3.8</v>
      </c>
      <c r="D656" s="104">
        <v>21.5</v>
      </c>
      <c r="E656" s="104">
        <v>73.8</v>
      </c>
      <c r="F656" s="104">
        <f t="shared" si="7"/>
        <v>0.8999999999999999</v>
      </c>
      <c r="G656" s="104">
        <v>0.7</v>
      </c>
      <c r="H656" s="104">
        <v>0.2</v>
      </c>
    </row>
    <row r="657" spans="2:8" ht="15.75" hidden="1">
      <c r="B657" s="101" t="s">
        <v>103</v>
      </c>
      <c r="C657" s="104">
        <v>1</v>
      </c>
      <c r="D657" s="104">
        <v>12</v>
      </c>
      <c r="E657" s="104">
        <v>86.4</v>
      </c>
      <c r="F657" s="104">
        <f t="shared" si="7"/>
        <v>0.6</v>
      </c>
      <c r="G657" s="104">
        <v>0.5</v>
      </c>
      <c r="H657" s="104">
        <v>0.1</v>
      </c>
    </row>
    <row r="658" spans="2:8" ht="15.75" hidden="1">
      <c r="B658" s="101" t="s">
        <v>12</v>
      </c>
      <c r="C658" s="104">
        <v>2</v>
      </c>
      <c r="D658" s="104">
        <v>16</v>
      </c>
      <c r="E658" s="104">
        <v>80.8</v>
      </c>
      <c r="F658" s="104">
        <f t="shared" si="7"/>
        <v>1.1</v>
      </c>
      <c r="G658" s="104">
        <v>0.6</v>
      </c>
      <c r="H658" s="104">
        <v>0.5</v>
      </c>
    </row>
    <row r="659" spans="2:8" ht="15.75" hidden="1">
      <c r="B659" s="101" t="s">
        <v>219</v>
      </c>
      <c r="C659" s="104">
        <v>8</v>
      </c>
      <c r="D659" s="104">
        <v>20.1</v>
      </c>
      <c r="E659" s="104">
        <v>66</v>
      </c>
      <c r="F659" s="104">
        <f t="shared" si="7"/>
        <v>5.5</v>
      </c>
      <c r="G659" s="104">
        <v>0.5</v>
      </c>
      <c r="H659" s="104">
        <v>5</v>
      </c>
    </row>
    <row r="660" spans="2:8" ht="15.75" hidden="1">
      <c r="B660" s="174" t="s">
        <v>94</v>
      </c>
      <c r="C660" s="174"/>
      <c r="D660" s="174"/>
      <c r="E660" s="174"/>
      <c r="F660" s="174"/>
      <c r="G660" s="96"/>
      <c r="H660" s="96"/>
    </row>
    <row r="661" spans="2:8" ht="15.75" hidden="1">
      <c r="B661" s="105"/>
      <c r="C661" s="105"/>
      <c r="D661" s="105"/>
      <c r="E661" s="105"/>
      <c r="F661" s="105"/>
      <c r="G661" s="96"/>
      <c r="H661" s="96"/>
    </row>
    <row r="662" spans="2:8" ht="47.25" hidden="1">
      <c r="B662" s="64" t="s">
        <v>216</v>
      </c>
      <c r="C662" s="64" t="s">
        <v>209</v>
      </c>
      <c r="D662" s="64" t="s">
        <v>206</v>
      </c>
      <c r="E662" s="64" t="s">
        <v>210</v>
      </c>
      <c r="F662" s="64" t="s">
        <v>205</v>
      </c>
      <c r="G662" s="64" t="s">
        <v>217</v>
      </c>
      <c r="H662" s="64" t="s">
        <v>104</v>
      </c>
    </row>
    <row r="663" spans="2:8" ht="15.75" hidden="1">
      <c r="B663" s="65" t="s">
        <v>105</v>
      </c>
      <c r="C663" s="65">
        <v>0.4</v>
      </c>
      <c r="D663" s="65">
        <v>6.5</v>
      </c>
      <c r="E663" s="65">
        <v>91.9</v>
      </c>
      <c r="F663" s="65">
        <f aca="true" t="shared" si="8" ref="F663:F672">G663+H663</f>
        <v>1.1</v>
      </c>
      <c r="G663" s="65">
        <v>0.4</v>
      </c>
      <c r="H663" s="65">
        <v>0.7</v>
      </c>
    </row>
    <row r="664" spans="2:8" ht="15.75" hidden="1">
      <c r="B664" s="65" t="s">
        <v>99</v>
      </c>
      <c r="C664" s="65">
        <v>0</v>
      </c>
      <c r="D664" s="65">
        <v>11.6</v>
      </c>
      <c r="E664" s="65">
        <v>87.6</v>
      </c>
      <c r="F664" s="65">
        <f t="shared" si="8"/>
        <v>0.8</v>
      </c>
      <c r="G664" s="65">
        <v>0.3</v>
      </c>
      <c r="H664" s="65">
        <v>0.5</v>
      </c>
    </row>
    <row r="665" spans="2:8" ht="15.75" hidden="1">
      <c r="B665" s="65" t="s">
        <v>203</v>
      </c>
      <c r="C665" s="65">
        <v>11.5</v>
      </c>
      <c r="D665" s="65">
        <v>27.4</v>
      </c>
      <c r="E665" s="65">
        <v>58.5</v>
      </c>
      <c r="F665" s="65">
        <f t="shared" si="8"/>
        <v>2.6</v>
      </c>
      <c r="G665" s="65">
        <v>0.5</v>
      </c>
      <c r="H665" s="65">
        <v>2.1</v>
      </c>
    </row>
    <row r="666" spans="2:8" ht="15.75" hidden="1">
      <c r="B666" s="65" t="s">
        <v>100</v>
      </c>
      <c r="C666" s="65">
        <v>0.7</v>
      </c>
      <c r="D666" s="65">
        <v>13.5</v>
      </c>
      <c r="E666" s="65">
        <v>85.2</v>
      </c>
      <c r="F666" s="65">
        <f t="shared" si="8"/>
        <v>0.6000000000000001</v>
      </c>
      <c r="G666" s="65">
        <v>0.4</v>
      </c>
      <c r="H666" s="65">
        <v>0.2</v>
      </c>
    </row>
    <row r="667" spans="2:8" ht="15.75" hidden="1">
      <c r="B667" s="65" t="s">
        <v>106</v>
      </c>
      <c r="C667" s="65">
        <v>8.3</v>
      </c>
      <c r="D667" s="65">
        <v>16</v>
      </c>
      <c r="E667" s="65">
        <v>68.6</v>
      </c>
      <c r="F667" s="65">
        <f t="shared" si="8"/>
        <v>7.1</v>
      </c>
      <c r="G667" s="65">
        <v>0.5</v>
      </c>
      <c r="H667" s="65">
        <v>6.6</v>
      </c>
    </row>
    <row r="668" spans="2:8" ht="15.75" hidden="1">
      <c r="B668" s="65" t="s">
        <v>101</v>
      </c>
      <c r="C668" s="65">
        <v>7.8</v>
      </c>
      <c r="D668" s="65">
        <v>32.6</v>
      </c>
      <c r="E668" s="65">
        <v>57.7</v>
      </c>
      <c r="F668" s="65">
        <f t="shared" si="8"/>
        <v>1.8</v>
      </c>
      <c r="G668" s="65">
        <v>0.5</v>
      </c>
      <c r="H668" s="65">
        <v>1.3</v>
      </c>
    </row>
    <row r="669" spans="2:8" ht="15.75" hidden="1">
      <c r="B669" s="65" t="s">
        <v>102</v>
      </c>
      <c r="C669" s="65">
        <v>4.3</v>
      </c>
      <c r="D669" s="65">
        <v>20.2</v>
      </c>
      <c r="E669" s="65">
        <v>74.8</v>
      </c>
      <c r="F669" s="65">
        <f t="shared" si="8"/>
        <v>0.7</v>
      </c>
      <c r="G669" s="65">
        <v>0.5</v>
      </c>
      <c r="H669" s="65">
        <v>0.2</v>
      </c>
    </row>
    <row r="670" spans="2:8" ht="15.75" hidden="1">
      <c r="B670" s="65" t="s">
        <v>103</v>
      </c>
      <c r="C670" s="65">
        <v>0.7</v>
      </c>
      <c r="D670" s="65">
        <v>11.7</v>
      </c>
      <c r="E670" s="65">
        <v>87.6</v>
      </c>
      <c r="F670" s="65">
        <f t="shared" si="8"/>
        <v>0</v>
      </c>
      <c r="G670" s="65">
        <v>0</v>
      </c>
      <c r="H670" s="65">
        <v>0</v>
      </c>
    </row>
    <row r="671" spans="2:8" ht="15.75" hidden="1">
      <c r="B671" s="65" t="s">
        <v>107</v>
      </c>
      <c r="C671" s="65">
        <v>2.2</v>
      </c>
      <c r="D671" s="65">
        <v>14.8</v>
      </c>
      <c r="E671" s="65">
        <v>81.8</v>
      </c>
      <c r="F671" s="65">
        <f t="shared" si="8"/>
        <v>1.3</v>
      </c>
      <c r="G671" s="65">
        <v>0.5</v>
      </c>
      <c r="H671" s="65">
        <v>0.8</v>
      </c>
    </row>
    <row r="672" spans="2:8" ht="15.75" hidden="1">
      <c r="B672" s="65" t="s">
        <v>219</v>
      </c>
      <c r="C672" s="65">
        <v>8.2</v>
      </c>
      <c r="D672" s="65">
        <v>19.1</v>
      </c>
      <c r="E672" s="65">
        <v>67.5</v>
      </c>
      <c r="F672" s="65">
        <f t="shared" si="8"/>
        <v>5.2</v>
      </c>
      <c r="G672" s="65">
        <v>0.5</v>
      </c>
      <c r="H672" s="65">
        <v>4.7</v>
      </c>
    </row>
    <row r="673" spans="2:8" ht="15.75" customHeight="1" hidden="1">
      <c r="B673" s="191" t="s">
        <v>234</v>
      </c>
      <c r="C673" s="191"/>
      <c r="D673" s="191"/>
      <c r="E673" s="191"/>
      <c r="F673" s="191"/>
      <c r="G673" s="191"/>
      <c r="H673" s="191"/>
    </row>
    <row r="674" ht="19.5" customHeight="1" hidden="1"/>
    <row r="675" ht="15.75" hidden="1">
      <c r="B675" s="106"/>
    </row>
    <row r="676" spans="1:9" ht="14.25" customHeight="1" hidden="1">
      <c r="A676" s="71"/>
      <c r="B676" s="72" t="s">
        <v>216</v>
      </c>
      <c r="C676" s="72" t="s">
        <v>209</v>
      </c>
      <c r="D676" s="72" t="s">
        <v>206</v>
      </c>
      <c r="E676" s="72" t="s">
        <v>210</v>
      </c>
      <c r="F676" s="98" t="s">
        <v>205</v>
      </c>
      <c r="G676" s="28"/>
      <c r="H676" s="70"/>
      <c r="I676" s="107"/>
    </row>
    <row r="677" spans="1:9" ht="15.75" hidden="1">
      <c r="A677" s="71">
        <v>6</v>
      </c>
      <c r="B677" s="65" t="str">
        <f>INDEX(B663:B671,$A$677)</f>
        <v>Little Elm</v>
      </c>
      <c r="C677" s="56">
        <f>INDEX(C663:C671,$A$677)</f>
        <v>7.8</v>
      </c>
      <c r="D677" s="56">
        <f>INDEX(D663:D671,$A$677)</f>
        <v>32.6</v>
      </c>
      <c r="E677" s="56">
        <f>INDEX(E663:E671,$A$677)</f>
        <v>57.7</v>
      </c>
      <c r="F677" s="56">
        <f>INDEX(F663:F671,$A$677)</f>
        <v>1.8</v>
      </c>
      <c r="G677" s="98" t="s">
        <v>95</v>
      </c>
      <c r="H677" s="70"/>
      <c r="I677" s="107"/>
    </row>
    <row r="678" spans="1:9" ht="15.75" hidden="1">
      <c r="A678" s="71"/>
      <c r="B678" s="65" t="str">
        <f>INDEX(B650:B658,$A$677)</f>
        <v>Little Elm</v>
      </c>
      <c r="C678" s="56">
        <f>INDEX(C650:C658,$A$677)</f>
        <v>10.5</v>
      </c>
      <c r="D678" s="56">
        <f>INDEX(D650:D658,$A$677)</f>
        <v>33.8</v>
      </c>
      <c r="E678" s="56">
        <f>INDEX(E650:E658,$A$677)</f>
        <v>53.5</v>
      </c>
      <c r="F678" s="56">
        <f>INDEX(F650:F658,$A$677)</f>
        <v>2.2</v>
      </c>
      <c r="G678" s="72" t="s">
        <v>96</v>
      </c>
      <c r="H678" s="70"/>
      <c r="I678" s="107"/>
    </row>
    <row r="679" spans="2:8" ht="15.75" hidden="1">
      <c r="B679" s="65" t="str">
        <f>INDEX(B637:B645,$A$677)</f>
        <v>Little Elm</v>
      </c>
      <c r="C679" s="56">
        <f>INDEX(C637:C645,$A$677)</f>
        <v>11.6</v>
      </c>
      <c r="D679" s="56">
        <f>INDEX(D637:D645,$A$677)</f>
        <v>34.8</v>
      </c>
      <c r="E679" s="56">
        <f>INDEX(E637:E645,$A$677)</f>
        <v>51.3</v>
      </c>
      <c r="F679" s="56">
        <f>INDEX(F637:F645,$A$677)</f>
        <v>2.4</v>
      </c>
      <c r="G679" s="99" t="s">
        <v>138</v>
      </c>
      <c r="H679" s="70"/>
    </row>
    <row r="680" ht="15.75"/>
    <row r="681" ht="15.75"/>
    <row r="699" ht="15.75">
      <c r="B699" s="32" t="s">
        <v>280</v>
      </c>
    </row>
    <row r="701" ht="20.25" customHeight="1">
      <c r="B701" s="152" t="s">
        <v>31</v>
      </c>
    </row>
    <row r="702" spans="2:11" ht="18" customHeight="1">
      <c r="B702" s="167" t="s">
        <v>13</v>
      </c>
      <c r="C702" s="167"/>
      <c r="D702" s="167"/>
      <c r="E702" s="167"/>
      <c r="F702" s="167"/>
      <c r="G702" s="167"/>
      <c r="H702" s="167"/>
      <c r="I702" s="167"/>
      <c r="J702" s="167"/>
      <c r="K702" s="167"/>
    </row>
    <row r="703" ht="12.75" customHeight="1" hidden="1"/>
    <row r="704" spans="2:9" ht="47.25" hidden="1">
      <c r="B704" s="108" t="s">
        <v>97</v>
      </c>
      <c r="C704" s="108" t="s">
        <v>209</v>
      </c>
      <c r="D704" s="108" t="s">
        <v>206</v>
      </c>
      <c r="E704" s="108" t="s">
        <v>210</v>
      </c>
      <c r="F704" s="109" t="s">
        <v>205</v>
      </c>
      <c r="G704" s="108" t="s">
        <v>219</v>
      </c>
      <c r="H704" s="62" t="s">
        <v>217</v>
      </c>
      <c r="I704" s="62" t="s">
        <v>98</v>
      </c>
    </row>
    <row r="705" spans="2:9" ht="15.75" hidden="1">
      <c r="B705" s="65" t="s">
        <v>347</v>
      </c>
      <c r="C705" s="110">
        <v>24.4</v>
      </c>
      <c r="D705" s="110">
        <v>33.4</v>
      </c>
      <c r="E705" s="110">
        <v>34.8</v>
      </c>
      <c r="F705" s="110">
        <f aca="true" t="shared" si="9" ref="F705:F714">SUM(H705+I705)</f>
        <v>7.4</v>
      </c>
      <c r="G705" s="111">
        <v>63308</v>
      </c>
      <c r="H705" s="110">
        <v>0.5</v>
      </c>
      <c r="I705" s="110">
        <v>6.9</v>
      </c>
    </row>
    <row r="706" spans="2:9" ht="15.75" hidden="1">
      <c r="B706" s="65" t="s">
        <v>109</v>
      </c>
      <c r="C706" s="110">
        <v>6.9</v>
      </c>
      <c r="D706" s="110">
        <v>26.9</v>
      </c>
      <c r="E706" s="110">
        <v>60</v>
      </c>
      <c r="F706" s="110">
        <f t="shared" si="9"/>
        <v>6.1</v>
      </c>
      <c r="G706" s="111">
        <v>22482</v>
      </c>
      <c r="H706" s="110">
        <v>0.6</v>
      </c>
      <c r="I706" s="110">
        <v>5.5</v>
      </c>
    </row>
    <row r="707" spans="2:9" ht="15.75" hidden="1">
      <c r="B707" s="65" t="s">
        <v>117</v>
      </c>
      <c r="C707" s="110">
        <v>2.1</v>
      </c>
      <c r="D707" s="110">
        <v>4.4</v>
      </c>
      <c r="E707" s="110">
        <v>88.2</v>
      </c>
      <c r="F707" s="110">
        <f t="shared" si="9"/>
        <v>5.2</v>
      </c>
      <c r="G707" s="111">
        <v>7526</v>
      </c>
      <c r="H707" s="110">
        <v>0.3</v>
      </c>
      <c r="I707" s="110">
        <v>4.9</v>
      </c>
    </row>
    <row r="708" spans="2:9" ht="15.75" hidden="1">
      <c r="B708" s="65" t="s">
        <v>110</v>
      </c>
      <c r="C708" s="110">
        <v>1.3</v>
      </c>
      <c r="D708" s="110">
        <v>60</v>
      </c>
      <c r="E708" s="110">
        <v>38.1</v>
      </c>
      <c r="F708" s="110">
        <f t="shared" si="9"/>
        <v>0.6</v>
      </c>
      <c r="G708" s="111">
        <v>3276</v>
      </c>
      <c r="H708" s="110">
        <v>0.1</v>
      </c>
      <c r="I708" s="110">
        <v>0.5</v>
      </c>
    </row>
    <row r="709" spans="2:9" ht="15.75" hidden="1">
      <c r="B709" s="65" t="s">
        <v>111</v>
      </c>
      <c r="C709" s="110">
        <v>32.9</v>
      </c>
      <c r="D709" s="110">
        <v>20.2</v>
      </c>
      <c r="E709" s="110">
        <v>41.8</v>
      </c>
      <c r="F709" s="110">
        <f t="shared" si="9"/>
        <v>5.1</v>
      </c>
      <c r="G709" s="111">
        <v>15083</v>
      </c>
      <c r="H709" s="110">
        <v>0.6</v>
      </c>
      <c r="I709" s="110">
        <v>4.5</v>
      </c>
    </row>
    <row r="710" spans="2:9" ht="31.5" hidden="1">
      <c r="B710" s="65" t="s">
        <v>112</v>
      </c>
      <c r="C710" s="110">
        <v>6.9</v>
      </c>
      <c r="D710" s="110">
        <v>26.3</v>
      </c>
      <c r="E710" s="110">
        <v>61.6</v>
      </c>
      <c r="F710" s="110">
        <f t="shared" si="9"/>
        <v>5.2</v>
      </c>
      <c r="G710" s="111">
        <v>10861</v>
      </c>
      <c r="H710" s="110">
        <v>0.4</v>
      </c>
      <c r="I710" s="110">
        <v>4.8</v>
      </c>
    </row>
    <row r="711" spans="2:9" ht="15.75" hidden="1">
      <c r="B711" s="65" t="s">
        <v>113</v>
      </c>
      <c r="C711" s="110">
        <v>50</v>
      </c>
      <c r="D711" s="110">
        <v>37.6</v>
      </c>
      <c r="E711" s="110">
        <v>11</v>
      </c>
      <c r="F711" s="110">
        <f t="shared" si="9"/>
        <v>1.4000000000000001</v>
      </c>
      <c r="G711" s="111">
        <v>4217</v>
      </c>
      <c r="H711" s="110">
        <v>0.1</v>
      </c>
      <c r="I711" s="110">
        <v>1.3</v>
      </c>
    </row>
    <row r="712" spans="2:9" ht="15.75" hidden="1">
      <c r="B712" s="65" t="s">
        <v>114</v>
      </c>
      <c r="C712" s="110">
        <v>27.1</v>
      </c>
      <c r="D712" s="110">
        <v>55.1</v>
      </c>
      <c r="E712" s="110">
        <v>15.9</v>
      </c>
      <c r="F712" s="110">
        <f t="shared" si="9"/>
        <v>1.9</v>
      </c>
      <c r="G712" s="111">
        <v>80208</v>
      </c>
      <c r="H712" s="110">
        <v>0.2</v>
      </c>
      <c r="I712" s="110">
        <v>1.7</v>
      </c>
    </row>
    <row r="713" spans="2:9" ht="31.5" hidden="1">
      <c r="B713" s="65" t="s">
        <v>115</v>
      </c>
      <c r="C713" s="110">
        <v>4.4</v>
      </c>
      <c r="D713" s="110">
        <v>12.3</v>
      </c>
      <c r="E713" s="110">
        <v>76</v>
      </c>
      <c r="F713" s="110">
        <f t="shared" si="9"/>
        <v>7.4</v>
      </c>
      <c r="G713" s="111">
        <v>13880</v>
      </c>
      <c r="H713" s="110">
        <v>0.5</v>
      </c>
      <c r="I713" s="110">
        <v>6.9</v>
      </c>
    </row>
    <row r="714" spans="2:9" ht="47.25" hidden="1">
      <c r="B714" s="65" t="s">
        <v>116</v>
      </c>
      <c r="C714" s="110">
        <v>13.8</v>
      </c>
      <c r="D714" s="110">
        <v>20.3</v>
      </c>
      <c r="E714" s="110">
        <v>55.4</v>
      </c>
      <c r="F714" s="110">
        <f t="shared" si="9"/>
        <v>10.5</v>
      </c>
      <c r="G714" s="111">
        <v>19954</v>
      </c>
      <c r="H714" s="110">
        <v>0.9</v>
      </c>
      <c r="I714" s="110">
        <v>9.6</v>
      </c>
    </row>
    <row r="715" spans="2:9" ht="15.75" hidden="1">
      <c r="B715" s="65" t="s">
        <v>219</v>
      </c>
      <c r="C715" s="110">
        <v>20.8</v>
      </c>
      <c r="D715" s="110">
        <v>36.1</v>
      </c>
      <c r="E715" s="110">
        <v>37.9</v>
      </c>
      <c r="F715" s="110">
        <v>5.2</v>
      </c>
      <c r="G715" s="111">
        <f>SUM(G705:G714)</f>
        <v>240795</v>
      </c>
      <c r="H715" s="110">
        <v>0.4</v>
      </c>
      <c r="I715" s="110">
        <v>4.8</v>
      </c>
    </row>
    <row r="716" spans="2:9" ht="15.75" hidden="1">
      <c r="B716" s="184" t="s">
        <v>137</v>
      </c>
      <c r="C716" s="184"/>
      <c r="D716" s="184"/>
      <c r="E716" s="112"/>
      <c r="F716" s="112"/>
      <c r="G716" s="112"/>
      <c r="H716" s="112"/>
      <c r="I716" s="112"/>
    </row>
    <row r="717" ht="15.75" hidden="1"/>
    <row r="718" spans="2:9" ht="47.25" hidden="1">
      <c r="B718" s="108" t="s">
        <v>97</v>
      </c>
      <c r="C718" s="108" t="s">
        <v>209</v>
      </c>
      <c r="D718" s="108" t="s">
        <v>206</v>
      </c>
      <c r="E718" s="108" t="s">
        <v>210</v>
      </c>
      <c r="F718" s="109" t="s">
        <v>205</v>
      </c>
      <c r="G718" s="108" t="s">
        <v>219</v>
      </c>
      <c r="H718" s="62" t="s">
        <v>217</v>
      </c>
      <c r="I718" s="62" t="s">
        <v>98</v>
      </c>
    </row>
    <row r="719" spans="2:9" ht="15.75" hidden="1">
      <c r="B719" s="65" t="s">
        <v>108</v>
      </c>
      <c r="C719" s="65">
        <v>22.7</v>
      </c>
      <c r="D719" s="65">
        <v>32.4</v>
      </c>
      <c r="E719" s="65">
        <v>37.5</v>
      </c>
      <c r="F719" s="65">
        <f aca="true" t="shared" si="10" ref="F719:F729">H719+I719</f>
        <v>7.4</v>
      </c>
      <c r="G719" s="65">
        <v>62160</v>
      </c>
      <c r="H719" s="65">
        <v>0.5</v>
      </c>
      <c r="I719" s="65">
        <v>6.9</v>
      </c>
    </row>
    <row r="720" spans="2:9" ht="15.75" hidden="1">
      <c r="B720" s="65" t="s">
        <v>109</v>
      </c>
      <c r="C720" s="65">
        <v>6.1</v>
      </c>
      <c r="D720" s="65">
        <v>24.5</v>
      </c>
      <c r="E720" s="65">
        <v>63</v>
      </c>
      <c r="F720" s="65">
        <f t="shared" si="10"/>
        <v>6.3</v>
      </c>
      <c r="G720" s="65">
        <v>22297</v>
      </c>
      <c r="H720" s="65">
        <v>0.7</v>
      </c>
      <c r="I720" s="65">
        <v>5.6</v>
      </c>
    </row>
    <row r="721" spans="2:9" ht="15.75" hidden="1">
      <c r="B721" s="65" t="s">
        <v>117</v>
      </c>
      <c r="C721" s="65">
        <v>2</v>
      </c>
      <c r="D721" s="65">
        <v>4.1</v>
      </c>
      <c r="E721" s="65">
        <v>89.4</v>
      </c>
      <c r="F721" s="65">
        <f t="shared" si="10"/>
        <v>4.6</v>
      </c>
      <c r="G721" s="65">
        <v>7324</v>
      </c>
      <c r="H721" s="65">
        <v>0.3</v>
      </c>
      <c r="I721" s="65">
        <v>4.3</v>
      </c>
    </row>
    <row r="722" spans="2:9" ht="15.75" hidden="1">
      <c r="B722" s="65" t="s">
        <v>110</v>
      </c>
      <c r="C722" s="65">
        <v>1.6</v>
      </c>
      <c r="D722" s="65">
        <v>54.5</v>
      </c>
      <c r="E722" s="65">
        <v>43</v>
      </c>
      <c r="F722" s="65">
        <f t="shared" si="10"/>
        <v>0.8999999999999999</v>
      </c>
      <c r="G722" s="65">
        <v>3277</v>
      </c>
      <c r="H722" s="65">
        <v>0.2</v>
      </c>
      <c r="I722" s="65">
        <v>0.7</v>
      </c>
    </row>
    <row r="723" spans="2:9" ht="15.75" hidden="1">
      <c r="B723" s="65" t="s">
        <v>111</v>
      </c>
      <c r="C723" s="65">
        <v>29.9</v>
      </c>
      <c r="D723" s="65">
        <v>18.6</v>
      </c>
      <c r="E723" s="65">
        <v>46.4</v>
      </c>
      <c r="F723" s="65">
        <f t="shared" si="10"/>
        <v>5.1</v>
      </c>
      <c r="G723" s="65">
        <v>12575</v>
      </c>
      <c r="H723" s="65">
        <v>0.6</v>
      </c>
      <c r="I723" s="65">
        <v>4.5</v>
      </c>
    </row>
    <row r="724" spans="2:9" ht="31.5" hidden="1">
      <c r="B724" s="65" t="s">
        <v>112</v>
      </c>
      <c r="C724" s="65">
        <v>5.1</v>
      </c>
      <c r="D724" s="65">
        <v>23.9</v>
      </c>
      <c r="E724" s="65">
        <v>65.8</v>
      </c>
      <c r="F724" s="65">
        <f t="shared" si="10"/>
        <v>5.2</v>
      </c>
      <c r="G724" s="65">
        <v>9404</v>
      </c>
      <c r="H724" s="65">
        <v>0.4</v>
      </c>
      <c r="I724" s="65">
        <v>4.8</v>
      </c>
    </row>
    <row r="725" spans="2:9" ht="15.75" hidden="1">
      <c r="B725" s="65" t="s">
        <v>113</v>
      </c>
      <c r="C725" s="65">
        <v>50.3</v>
      </c>
      <c r="D725" s="65">
        <v>36.2</v>
      </c>
      <c r="E725" s="65">
        <v>12.3</v>
      </c>
      <c r="F725" s="65">
        <f t="shared" si="10"/>
        <v>1.1</v>
      </c>
      <c r="G725" s="65">
        <v>3964</v>
      </c>
      <c r="H725" s="65">
        <v>0.1</v>
      </c>
      <c r="I725" s="65">
        <v>1</v>
      </c>
    </row>
    <row r="726" spans="2:9" ht="15.75" hidden="1">
      <c r="B726" s="65" t="s">
        <v>114</v>
      </c>
      <c r="C726" s="65">
        <v>27.2</v>
      </c>
      <c r="D726" s="65">
        <v>54</v>
      </c>
      <c r="E726" s="65">
        <v>16.9</v>
      </c>
      <c r="F726" s="65">
        <f t="shared" si="10"/>
        <v>1.9</v>
      </c>
      <c r="G726" s="65">
        <v>79576</v>
      </c>
      <c r="H726" s="65">
        <v>0.2</v>
      </c>
      <c r="I726" s="65">
        <v>1.7</v>
      </c>
    </row>
    <row r="727" spans="2:9" ht="31.5" hidden="1">
      <c r="B727" s="65" t="s">
        <v>115</v>
      </c>
      <c r="C727" s="65">
        <v>3.7</v>
      </c>
      <c r="D727" s="65">
        <v>11.3</v>
      </c>
      <c r="E727" s="65">
        <v>77.8</v>
      </c>
      <c r="F727" s="65">
        <f t="shared" si="10"/>
        <v>7.2</v>
      </c>
      <c r="G727" s="65">
        <v>13800</v>
      </c>
      <c r="H727" s="65">
        <v>0.5</v>
      </c>
      <c r="I727" s="65">
        <v>6.7</v>
      </c>
    </row>
    <row r="728" spans="2:9" ht="47.25" hidden="1">
      <c r="B728" s="65" t="s">
        <v>116</v>
      </c>
      <c r="C728" s="65">
        <v>12.5</v>
      </c>
      <c r="D728" s="65">
        <v>19.6</v>
      </c>
      <c r="E728" s="65">
        <v>57.5</v>
      </c>
      <c r="F728" s="65">
        <f t="shared" si="10"/>
        <v>10.4</v>
      </c>
      <c r="G728" s="65">
        <v>19426</v>
      </c>
      <c r="H728" s="65">
        <v>0.9</v>
      </c>
      <c r="I728" s="65">
        <v>9.5</v>
      </c>
    </row>
    <row r="729" spans="2:9" ht="15.75" hidden="1">
      <c r="B729" s="65" t="s">
        <v>219</v>
      </c>
      <c r="C729" s="65">
        <v>20</v>
      </c>
      <c r="D729" s="65">
        <v>35.1</v>
      </c>
      <c r="E729" s="65">
        <v>39.9</v>
      </c>
      <c r="F729" s="65">
        <f t="shared" si="10"/>
        <v>5.2</v>
      </c>
      <c r="G729" s="65">
        <v>233803</v>
      </c>
      <c r="H729" s="65">
        <v>0.4</v>
      </c>
      <c r="I729" s="65">
        <v>4.8</v>
      </c>
    </row>
    <row r="730" spans="2:9" ht="15.75" hidden="1">
      <c r="B730" s="184" t="s">
        <v>94</v>
      </c>
      <c r="C730" s="184"/>
      <c r="D730" s="184"/>
      <c r="E730" s="65"/>
      <c r="F730" s="65"/>
      <c r="G730" s="65"/>
      <c r="H730" s="65"/>
      <c r="I730" s="65"/>
    </row>
    <row r="731" spans="2:9" ht="15.75" hidden="1">
      <c r="B731" s="70"/>
      <c r="C731" s="70"/>
      <c r="D731" s="70"/>
      <c r="E731" s="70"/>
      <c r="F731" s="70"/>
      <c r="G731" s="70"/>
      <c r="H731" s="70"/>
      <c r="I731" s="70"/>
    </row>
    <row r="732" spans="2:9" ht="47.25" hidden="1">
      <c r="B732" s="62" t="s">
        <v>216</v>
      </c>
      <c r="C732" s="62" t="s">
        <v>209</v>
      </c>
      <c r="D732" s="62" t="s">
        <v>206</v>
      </c>
      <c r="E732" s="62" t="s">
        <v>210</v>
      </c>
      <c r="F732" s="63" t="s">
        <v>205</v>
      </c>
      <c r="G732" s="62" t="s">
        <v>219</v>
      </c>
      <c r="H732" s="62" t="s">
        <v>217</v>
      </c>
      <c r="I732" s="62" t="s">
        <v>218</v>
      </c>
    </row>
    <row r="733" spans="2:9" ht="15.75" hidden="1">
      <c r="B733" s="65" t="s">
        <v>108</v>
      </c>
      <c r="C733" s="65">
        <v>22.7</v>
      </c>
      <c r="D733" s="65">
        <v>30.5</v>
      </c>
      <c r="E733" s="65">
        <v>39.5</v>
      </c>
      <c r="F733" s="65">
        <f aca="true" t="shared" si="11" ref="F733:F749">H733+I733</f>
        <v>7.4</v>
      </c>
      <c r="G733" s="66">
        <v>62343</v>
      </c>
      <c r="H733" s="65">
        <v>0.5</v>
      </c>
      <c r="I733" s="65">
        <v>6.9</v>
      </c>
    </row>
    <row r="734" spans="2:9" ht="15.75" hidden="1">
      <c r="B734" s="65" t="s">
        <v>109</v>
      </c>
      <c r="C734" s="65">
        <v>6.1</v>
      </c>
      <c r="D734" s="65">
        <v>22.3</v>
      </c>
      <c r="E734" s="65">
        <v>65.4</v>
      </c>
      <c r="F734" s="65">
        <f t="shared" si="11"/>
        <v>6.1</v>
      </c>
      <c r="G734" s="66">
        <v>22449</v>
      </c>
      <c r="H734" s="65">
        <v>0.5</v>
      </c>
      <c r="I734" s="65">
        <v>5.6</v>
      </c>
    </row>
    <row r="735" spans="2:9" ht="15.75" hidden="1">
      <c r="B735" s="65" t="s">
        <v>117</v>
      </c>
      <c r="C735" s="65">
        <v>1.9</v>
      </c>
      <c r="D735" s="65">
        <v>3.8</v>
      </c>
      <c r="E735" s="65">
        <v>90.2</v>
      </c>
      <c r="F735" s="65">
        <f t="shared" si="11"/>
        <v>4</v>
      </c>
      <c r="G735" s="66">
        <v>7265</v>
      </c>
      <c r="H735" s="65">
        <v>0.3</v>
      </c>
      <c r="I735" s="65">
        <v>3.7</v>
      </c>
    </row>
    <row r="736" spans="2:9" ht="15.75" hidden="1">
      <c r="B736" s="65" t="s">
        <v>110</v>
      </c>
      <c r="C736" s="65">
        <v>1.9</v>
      </c>
      <c r="D736" s="65">
        <v>51.8</v>
      </c>
      <c r="E736" s="65">
        <v>45.4</v>
      </c>
      <c r="F736" s="65">
        <f t="shared" si="11"/>
        <v>0.8999999999999999</v>
      </c>
      <c r="G736" s="66">
        <v>3227</v>
      </c>
      <c r="H736" s="65">
        <v>0.3</v>
      </c>
      <c r="I736" s="65">
        <v>0.6</v>
      </c>
    </row>
    <row r="737" spans="2:9" ht="15.75" hidden="1">
      <c r="B737" s="65" t="s">
        <v>111</v>
      </c>
      <c r="C737" s="65">
        <v>27.4</v>
      </c>
      <c r="D737" s="65">
        <v>17</v>
      </c>
      <c r="E737" s="65">
        <v>50.6</v>
      </c>
      <c r="F737" s="65">
        <f t="shared" si="11"/>
        <v>5.1000000000000005</v>
      </c>
      <c r="G737" s="66">
        <v>11813</v>
      </c>
      <c r="H737" s="65">
        <v>0.7</v>
      </c>
      <c r="I737" s="65">
        <v>4.4</v>
      </c>
    </row>
    <row r="738" spans="2:9" ht="31.5" hidden="1">
      <c r="B738" s="65" t="s">
        <v>118</v>
      </c>
      <c r="C738" s="65">
        <v>3.8</v>
      </c>
      <c r="D738" s="65">
        <v>22.6</v>
      </c>
      <c r="E738" s="65">
        <v>68.3</v>
      </c>
      <c r="F738" s="65">
        <f t="shared" si="11"/>
        <v>5.3</v>
      </c>
      <c r="G738" s="66">
        <v>8480</v>
      </c>
      <c r="H738" s="65">
        <v>0.2</v>
      </c>
      <c r="I738" s="65">
        <v>5.1</v>
      </c>
    </row>
    <row r="739" spans="2:9" ht="15.75" hidden="1">
      <c r="B739" s="65" t="s">
        <v>113</v>
      </c>
      <c r="C739" s="65">
        <v>51.4</v>
      </c>
      <c r="D739" s="65">
        <v>32.5</v>
      </c>
      <c r="E739" s="65">
        <v>14.7</v>
      </c>
      <c r="F739" s="65">
        <f t="shared" si="11"/>
        <v>1.4000000000000001</v>
      </c>
      <c r="G739" s="66">
        <v>3832</v>
      </c>
      <c r="H739" s="65">
        <v>0.1</v>
      </c>
      <c r="I739" s="65">
        <v>1.3</v>
      </c>
    </row>
    <row r="740" spans="2:9" ht="15.75" hidden="1">
      <c r="B740" s="65" t="s">
        <v>114</v>
      </c>
      <c r="C740" s="65">
        <v>28.1</v>
      </c>
      <c r="D740" s="65">
        <v>52.2</v>
      </c>
      <c r="E740" s="65">
        <v>17.7</v>
      </c>
      <c r="F740" s="65">
        <f t="shared" si="11"/>
        <v>2</v>
      </c>
      <c r="G740" s="66">
        <v>80223</v>
      </c>
      <c r="H740" s="65">
        <v>0.2</v>
      </c>
      <c r="I740" s="65">
        <v>1.8</v>
      </c>
    </row>
    <row r="741" spans="2:9" ht="31.5" hidden="1">
      <c r="B741" s="65" t="s">
        <v>274</v>
      </c>
      <c r="C741" s="65">
        <v>3.2</v>
      </c>
      <c r="D741" s="65">
        <v>10.5</v>
      </c>
      <c r="E741" s="65">
        <v>80</v>
      </c>
      <c r="F741" s="65">
        <f t="shared" si="11"/>
        <v>6.4</v>
      </c>
      <c r="G741" s="66">
        <v>13742</v>
      </c>
      <c r="H741" s="65">
        <v>0.5</v>
      </c>
      <c r="I741" s="65">
        <v>5.9</v>
      </c>
    </row>
    <row r="742" spans="2:9" ht="47.25" hidden="1">
      <c r="B742" s="65" t="s">
        <v>119</v>
      </c>
      <c r="C742" s="65">
        <v>11.9</v>
      </c>
      <c r="D742" s="65">
        <v>18.3</v>
      </c>
      <c r="E742" s="65">
        <v>59.5</v>
      </c>
      <c r="F742" s="65">
        <f t="shared" si="11"/>
        <v>10.200000000000001</v>
      </c>
      <c r="G742" s="66">
        <v>19482</v>
      </c>
      <c r="H742" s="65">
        <v>0.9</v>
      </c>
      <c r="I742" s="65">
        <v>9.3</v>
      </c>
    </row>
    <row r="743" spans="2:9" ht="15.75" hidden="1">
      <c r="B743" s="65" t="s">
        <v>120</v>
      </c>
      <c r="C743" s="65">
        <v>5.1</v>
      </c>
      <c r="D743" s="65">
        <v>11.3</v>
      </c>
      <c r="E743" s="65">
        <v>77.3</v>
      </c>
      <c r="F743" s="65">
        <f t="shared" si="11"/>
        <v>6.300000000000001</v>
      </c>
      <c r="G743" s="66">
        <v>21731</v>
      </c>
      <c r="H743" s="65">
        <v>0.4</v>
      </c>
      <c r="I743" s="65">
        <v>5.9</v>
      </c>
    </row>
    <row r="744" spans="2:9" ht="15.75" hidden="1">
      <c r="B744" s="65" t="s">
        <v>121</v>
      </c>
      <c r="C744" s="65">
        <v>12.7</v>
      </c>
      <c r="D744" s="65">
        <v>14.5</v>
      </c>
      <c r="E744" s="65">
        <v>69.9</v>
      </c>
      <c r="F744" s="65">
        <f t="shared" si="11"/>
        <v>3</v>
      </c>
      <c r="G744" s="66">
        <v>2932</v>
      </c>
      <c r="H744" s="65">
        <v>0.4</v>
      </c>
      <c r="I744" s="65">
        <v>2.6</v>
      </c>
    </row>
    <row r="745" spans="2:9" ht="15.75" hidden="1">
      <c r="B745" s="65" t="s">
        <v>122</v>
      </c>
      <c r="C745" s="65">
        <v>7.1</v>
      </c>
      <c r="D745" s="65">
        <v>45.7</v>
      </c>
      <c r="E745" s="65">
        <v>45.3</v>
      </c>
      <c r="F745" s="65">
        <f t="shared" si="11"/>
        <v>9</v>
      </c>
      <c r="G745" s="66">
        <v>2390</v>
      </c>
      <c r="H745" s="65">
        <v>7.9</v>
      </c>
      <c r="I745" s="65">
        <v>1.1</v>
      </c>
    </row>
    <row r="746" spans="2:9" ht="15.75" hidden="1">
      <c r="B746" s="65" t="s">
        <v>123</v>
      </c>
      <c r="C746" s="65">
        <v>19.4</v>
      </c>
      <c r="D746" s="65">
        <v>15.8</v>
      </c>
      <c r="E746" s="65">
        <v>59.9</v>
      </c>
      <c r="F746" s="65">
        <f t="shared" si="11"/>
        <v>5</v>
      </c>
      <c r="G746" s="66">
        <v>20967</v>
      </c>
      <c r="H746" s="65">
        <v>0.5</v>
      </c>
      <c r="I746" s="65">
        <v>4.5</v>
      </c>
    </row>
    <row r="747" spans="2:9" ht="31.5" hidden="1">
      <c r="B747" s="65" t="s">
        <v>124</v>
      </c>
      <c r="C747" s="65">
        <v>13.6</v>
      </c>
      <c r="D747" s="65">
        <v>19.5</v>
      </c>
      <c r="E747" s="65">
        <v>61.9</v>
      </c>
      <c r="F747" s="65">
        <f t="shared" si="11"/>
        <v>5</v>
      </c>
      <c r="G747" s="65">
        <v>118</v>
      </c>
      <c r="H747" s="65">
        <v>2.5</v>
      </c>
      <c r="I747" s="65">
        <v>2.5</v>
      </c>
    </row>
    <row r="748" spans="2:9" ht="31.5" hidden="1">
      <c r="B748" s="65" t="s">
        <v>125</v>
      </c>
      <c r="C748" s="65">
        <v>7.2</v>
      </c>
      <c r="D748" s="65">
        <v>21.8</v>
      </c>
      <c r="E748" s="65">
        <v>67.7</v>
      </c>
      <c r="F748" s="65">
        <f t="shared" si="11"/>
        <v>3.3</v>
      </c>
      <c r="G748" s="66">
        <v>4802</v>
      </c>
      <c r="H748" s="65">
        <v>0.7</v>
      </c>
      <c r="I748" s="65">
        <v>2.6</v>
      </c>
    </row>
    <row r="749" spans="2:9" ht="15.75" hidden="1">
      <c r="B749" s="65" t="s">
        <v>219</v>
      </c>
      <c r="C749" s="65">
        <v>18.4</v>
      </c>
      <c r="D749" s="65">
        <v>30.2</v>
      </c>
      <c r="E749" s="65">
        <v>46.3</v>
      </c>
      <c r="F749" s="65">
        <f t="shared" si="11"/>
        <v>5.1000000000000005</v>
      </c>
      <c r="G749" s="66">
        <v>285796</v>
      </c>
      <c r="H749" s="65">
        <v>0.4</v>
      </c>
      <c r="I749" s="65">
        <v>4.7</v>
      </c>
    </row>
    <row r="750" spans="2:9" ht="21" customHeight="1" hidden="1">
      <c r="B750" s="184" t="s">
        <v>234</v>
      </c>
      <c r="C750" s="184"/>
      <c r="D750" s="184"/>
      <c r="E750" s="65"/>
      <c r="F750" s="65"/>
      <c r="G750" s="65"/>
      <c r="H750" s="28"/>
      <c r="I750" s="28"/>
    </row>
    <row r="751" spans="2:9" ht="15.75" hidden="1">
      <c r="B751" s="80"/>
      <c r="C751" s="80"/>
      <c r="D751" s="80"/>
      <c r="E751" s="80"/>
      <c r="F751" s="80"/>
      <c r="G751" s="80"/>
      <c r="H751" s="31"/>
      <c r="I751" s="31"/>
    </row>
    <row r="752" spans="1:7" ht="47.25" hidden="1">
      <c r="A752" s="65"/>
      <c r="B752" s="72" t="s">
        <v>216</v>
      </c>
      <c r="C752" s="72" t="s">
        <v>209</v>
      </c>
      <c r="D752" s="72" t="s">
        <v>206</v>
      </c>
      <c r="E752" s="72" t="s">
        <v>210</v>
      </c>
      <c r="F752" s="98" t="s">
        <v>205</v>
      </c>
      <c r="G752" s="28"/>
    </row>
    <row r="753" spans="1:7" ht="21" customHeight="1" hidden="1">
      <c r="A753" s="65">
        <v>6</v>
      </c>
      <c r="B753" s="65" t="str">
        <f>INDEX(B733:B742,$A$753)</f>
        <v>Eagle Mt-Saginaw</v>
      </c>
      <c r="C753" s="56">
        <f>INDEX(C733:C742,$A$753)</f>
        <v>3.8</v>
      </c>
      <c r="D753" s="56">
        <f>INDEX(D733:D742,$A$753)</f>
        <v>22.6</v>
      </c>
      <c r="E753" s="56">
        <f>INDEX(E733:E742,$A$753)</f>
        <v>68.3</v>
      </c>
      <c r="F753" s="56">
        <f>INDEX(F733:F742,$A$753)</f>
        <v>5.3</v>
      </c>
      <c r="G753" s="98" t="s">
        <v>95</v>
      </c>
    </row>
    <row r="754" spans="1:7" ht="15.75" customHeight="1" hidden="1">
      <c r="A754" s="65"/>
      <c r="B754" s="65" t="str">
        <f>INDEX(B719:B728,$A$753)</f>
        <v>Eagle Mt- Saginaw</v>
      </c>
      <c r="C754" s="56">
        <f>INDEX(C719:C728,$A$753)</f>
        <v>5.1</v>
      </c>
      <c r="D754" s="56">
        <f>INDEX(D719:D728,$A$753)</f>
        <v>23.9</v>
      </c>
      <c r="E754" s="56">
        <f>INDEX(E719:E728,$A$753)</f>
        <v>65.8</v>
      </c>
      <c r="F754" s="56">
        <f>INDEX(F719:F728,$A$753)</f>
        <v>5.2</v>
      </c>
      <c r="G754" s="72" t="s">
        <v>96</v>
      </c>
    </row>
    <row r="755" spans="2:7" ht="18" customHeight="1" hidden="1">
      <c r="B755" s="65" t="str">
        <f>INDEX(B705:B714,$A$753)</f>
        <v>Eagle Mt- Saginaw</v>
      </c>
      <c r="C755" s="65">
        <f>INDEX(C705:C714,$A$753)</f>
        <v>6.9</v>
      </c>
      <c r="D755" s="65">
        <f>INDEX(D705:D714,$A$753)</f>
        <v>26.3</v>
      </c>
      <c r="E755" s="65">
        <f>INDEX(E705:E714,$A$753)</f>
        <v>61.6</v>
      </c>
      <c r="F755" s="65">
        <f>INDEX(F705:F714,$A$753)</f>
        <v>5.2</v>
      </c>
      <c r="G755" s="99" t="s">
        <v>138</v>
      </c>
    </row>
    <row r="757" ht="15.75"/>
    <row r="758" ht="15.75"/>
    <row r="776" ht="15.75">
      <c r="B776" s="32" t="s">
        <v>280</v>
      </c>
    </row>
    <row r="777" ht="12.75" customHeight="1">
      <c r="B777" s="41"/>
    </row>
    <row r="778" spans="2:11" ht="102" customHeight="1">
      <c r="B778" s="164" t="s">
        <v>49</v>
      </c>
      <c r="C778" s="164"/>
      <c r="D778" s="164"/>
      <c r="E778" s="164"/>
      <c r="F778" s="164"/>
      <c r="G778" s="164"/>
      <c r="H778" s="164"/>
      <c r="I778" s="164"/>
      <c r="J778" s="164"/>
      <c r="K778" s="164"/>
    </row>
    <row r="779" spans="2:11" ht="73.5" customHeight="1">
      <c r="B779" s="164" t="s">
        <v>245</v>
      </c>
      <c r="C779" s="164"/>
      <c r="D779" s="164"/>
      <c r="E779" s="164"/>
      <c r="F779" s="164"/>
      <c r="G779" s="164"/>
      <c r="H779" s="164"/>
      <c r="I779" s="164"/>
      <c r="J779" s="164"/>
      <c r="K779" s="164"/>
    </row>
    <row r="780" spans="2:11" ht="66.75" customHeight="1">
      <c r="B780" s="164" t="s">
        <v>246</v>
      </c>
      <c r="C780" s="164"/>
      <c r="D780" s="164"/>
      <c r="E780" s="164"/>
      <c r="F780" s="164"/>
      <c r="G780" s="164"/>
      <c r="H780" s="164"/>
      <c r="I780" s="164"/>
      <c r="J780" s="164"/>
      <c r="K780" s="164"/>
    </row>
    <row r="781" spans="2:8" ht="19.5" customHeight="1">
      <c r="B781" s="152" t="s">
        <v>32</v>
      </c>
      <c r="C781" s="17"/>
      <c r="D781" s="17"/>
      <c r="E781" s="17"/>
      <c r="F781" s="17"/>
      <c r="G781" s="17"/>
      <c r="H781" s="17"/>
    </row>
    <row r="782" spans="2:11" ht="23.25" customHeight="1">
      <c r="B782" s="185" t="s">
        <v>357</v>
      </c>
      <c r="C782" s="185"/>
      <c r="D782" s="185"/>
      <c r="E782" s="185"/>
      <c r="F782" s="185"/>
      <c r="G782" s="185"/>
      <c r="H782" s="185"/>
      <c r="I782" s="185"/>
      <c r="J782" s="185"/>
      <c r="K782" s="185"/>
    </row>
    <row r="783" spans="3:8" ht="27.75" customHeight="1" hidden="1">
      <c r="C783" s="17"/>
      <c r="D783" s="17"/>
      <c r="E783" s="17"/>
      <c r="F783" s="17"/>
      <c r="G783" s="17"/>
      <c r="H783" s="17"/>
    </row>
    <row r="784" spans="2:9" ht="41.25" customHeight="1" hidden="1">
      <c r="B784" s="62" t="s">
        <v>126</v>
      </c>
      <c r="C784" s="62" t="s">
        <v>209</v>
      </c>
      <c r="D784" s="108" t="s">
        <v>206</v>
      </c>
      <c r="E784" s="108" t="s">
        <v>127</v>
      </c>
      <c r="F784" s="108" t="s">
        <v>205</v>
      </c>
      <c r="G784" s="108" t="s">
        <v>219</v>
      </c>
      <c r="H784" s="108" t="s">
        <v>217</v>
      </c>
      <c r="I784" s="108" t="s">
        <v>218</v>
      </c>
    </row>
    <row r="785" spans="2:9" ht="15" customHeight="1" hidden="1">
      <c r="B785" s="65" t="s">
        <v>201</v>
      </c>
      <c r="C785" s="113">
        <v>10</v>
      </c>
      <c r="D785" s="113">
        <v>15.8</v>
      </c>
      <c r="E785" s="113">
        <v>63.5</v>
      </c>
      <c r="F785" s="113">
        <v>10.6</v>
      </c>
      <c r="G785" s="114">
        <v>130072</v>
      </c>
      <c r="H785" s="113">
        <v>0.5</v>
      </c>
      <c r="I785" s="113">
        <v>10.1</v>
      </c>
    </row>
    <row r="786" spans="2:9" ht="15" customHeight="1" hidden="1">
      <c r="B786" s="65" t="s">
        <v>202</v>
      </c>
      <c r="C786" s="113">
        <v>26.6</v>
      </c>
      <c r="D786" s="113">
        <v>47.5</v>
      </c>
      <c r="E786" s="113">
        <v>21.3</v>
      </c>
      <c r="F786" s="113">
        <v>4.6</v>
      </c>
      <c r="G786" s="114">
        <v>422657</v>
      </c>
      <c r="H786" s="113">
        <v>0.4</v>
      </c>
      <c r="I786" s="113">
        <v>4.2</v>
      </c>
    </row>
    <row r="787" spans="2:9" ht="15" customHeight="1" hidden="1">
      <c r="B787" s="65" t="s">
        <v>203</v>
      </c>
      <c r="C787" s="115">
        <v>9.3</v>
      </c>
      <c r="D787" s="115">
        <v>21.1</v>
      </c>
      <c r="E787" s="115">
        <v>63.7</v>
      </c>
      <c r="F787" s="115">
        <f>SUM(H787,I787)</f>
        <v>6</v>
      </c>
      <c r="G787" s="116">
        <v>79558</v>
      </c>
      <c r="H787" s="115">
        <v>0.5</v>
      </c>
      <c r="I787" s="117">
        <v>5.5</v>
      </c>
    </row>
    <row r="788" spans="2:9" ht="15" customHeight="1" hidden="1">
      <c r="B788" s="65" t="s">
        <v>128</v>
      </c>
      <c r="C788" s="118">
        <v>20.8</v>
      </c>
      <c r="D788" s="118">
        <v>36.1</v>
      </c>
      <c r="E788" s="118">
        <v>37.9</v>
      </c>
      <c r="F788" s="118">
        <v>5.2</v>
      </c>
      <c r="G788" s="119">
        <v>240795</v>
      </c>
      <c r="H788" s="118">
        <v>0.4</v>
      </c>
      <c r="I788" s="118">
        <v>4.8</v>
      </c>
    </row>
    <row r="789" spans="2:9" ht="15" customHeight="1" hidden="1">
      <c r="B789" s="65" t="s">
        <v>281</v>
      </c>
      <c r="C789" s="120">
        <v>21</v>
      </c>
      <c r="D789" s="120">
        <v>37.8</v>
      </c>
      <c r="E789" s="120">
        <v>36</v>
      </c>
      <c r="F789" s="120">
        <v>5.8</v>
      </c>
      <c r="G789" s="121">
        <f>SUM(G785:G788)</f>
        <v>873082</v>
      </c>
      <c r="H789" s="120">
        <v>0.4</v>
      </c>
      <c r="I789" s="122">
        <v>5.4</v>
      </c>
    </row>
    <row r="790" spans="2:9" ht="15" customHeight="1" hidden="1">
      <c r="B790" s="65" t="s">
        <v>129</v>
      </c>
      <c r="C790" s="120">
        <v>14.7</v>
      </c>
      <c r="D790" s="120">
        <v>45.3</v>
      </c>
      <c r="E790" s="120">
        <v>36.5</v>
      </c>
      <c r="F790" s="120">
        <f>(H790+I790)</f>
        <v>3.4</v>
      </c>
      <c r="G790" s="120">
        <v>4505572</v>
      </c>
      <c r="H790" s="120">
        <v>0.3</v>
      </c>
      <c r="I790" s="122">
        <v>3.1</v>
      </c>
    </row>
    <row r="791" spans="2:8" ht="15" customHeight="1" hidden="1">
      <c r="B791" s="175" t="s">
        <v>137</v>
      </c>
      <c r="C791" s="175"/>
      <c r="D791" s="175"/>
      <c r="E791" s="175"/>
      <c r="F791" s="175"/>
      <c r="G791" s="175"/>
      <c r="H791" s="17"/>
    </row>
    <row r="792" spans="2:8" ht="15" customHeight="1" hidden="1">
      <c r="B792" s="21"/>
      <c r="C792" s="17"/>
      <c r="D792" s="17"/>
      <c r="E792" s="17"/>
      <c r="F792" s="17"/>
      <c r="G792" s="17"/>
      <c r="H792" s="17"/>
    </row>
    <row r="793" spans="2:9" ht="47.25" hidden="1">
      <c r="B793" s="62" t="s">
        <v>126</v>
      </c>
      <c r="C793" s="62" t="s">
        <v>209</v>
      </c>
      <c r="D793" s="108" t="s">
        <v>206</v>
      </c>
      <c r="E793" s="108" t="s">
        <v>127</v>
      </c>
      <c r="F793" s="108" t="s">
        <v>205</v>
      </c>
      <c r="G793" s="108" t="s">
        <v>219</v>
      </c>
      <c r="H793" s="108" t="s">
        <v>217</v>
      </c>
      <c r="I793" s="108" t="s">
        <v>218</v>
      </c>
    </row>
    <row r="794" spans="2:9" ht="15.75" hidden="1">
      <c r="B794" s="65" t="s">
        <v>201</v>
      </c>
      <c r="C794" s="82">
        <v>8.7</v>
      </c>
      <c r="D794" s="82">
        <v>14.6</v>
      </c>
      <c r="E794" s="82">
        <v>66</v>
      </c>
      <c r="F794" s="82">
        <f aca="true" t="shared" si="12" ref="F794:F799">H794+I794</f>
        <v>10.2</v>
      </c>
      <c r="G794" s="65">
        <v>120631</v>
      </c>
      <c r="H794" s="82">
        <v>0.5</v>
      </c>
      <c r="I794" s="82">
        <v>9.7</v>
      </c>
    </row>
    <row r="795" spans="2:9" ht="15.75" hidden="1">
      <c r="B795" s="65" t="s">
        <v>202</v>
      </c>
      <c r="C795" s="82">
        <v>25</v>
      </c>
      <c r="D795" s="82">
        <v>43.1</v>
      </c>
      <c r="E795" s="82">
        <v>21.2</v>
      </c>
      <c r="F795" s="82">
        <f t="shared" si="12"/>
        <v>3.9</v>
      </c>
      <c r="G795" s="65">
        <v>415041</v>
      </c>
      <c r="H795" s="82">
        <v>0.4</v>
      </c>
      <c r="I795" s="82">
        <v>3.5</v>
      </c>
    </row>
    <row r="796" spans="2:9" ht="15.75" hidden="1">
      <c r="B796" s="65" t="s">
        <v>203</v>
      </c>
      <c r="C796" s="82">
        <v>8</v>
      </c>
      <c r="D796" s="82">
        <v>20.1</v>
      </c>
      <c r="E796" s="82">
        <v>66</v>
      </c>
      <c r="F796" s="82">
        <f t="shared" si="12"/>
        <v>5.5</v>
      </c>
      <c r="G796" s="65">
        <v>74957</v>
      </c>
      <c r="H796" s="82">
        <v>0.5</v>
      </c>
      <c r="I796" s="82">
        <v>5</v>
      </c>
    </row>
    <row r="797" spans="2:9" ht="15.75" hidden="1">
      <c r="B797" s="65" t="s">
        <v>128</v>
      </c>
      <c r="C797" s="82">
        <v>20</v>
      </c>
      <c r="D797" s="82">
        <v>35.1</v>
      </c>
      <c r="E797" s="82">
        <v>39.9</v>
      </c>
      <c r="F797" s="82">
        <f t="shared" si="12"/>
        <v>5.2</v>
      </c>
      <c r="G797" s="65">
        <v>233803</v>
      </c>
      <c r="H797" s="82">
        <v>0.4</v>
      </c>
      <c r="I797" s="82">
        <v>4.8</v>
      </c>
    </row>
    <row r="798" spans="2:9" ht="31.5" hidden="1">
      <c r="B798" s="65" t="s">
        <v>281</v>
      </c>
      <c r="C798" s="82">
        <v>19.7</v>
      </c>
      <c r="D798" s="82">
        <v>34.8</v>
      </c>
      <c r="E798" s="82">
        <v>36.7</v>
      </c>
      <c r="F798" s="82">
        <f t="shared" si="12"/>
        <v>5.300000000000001</v>
      </c>
      <c r="G798" s="65">
        <v>844432</v>
      </c>
      <c r="H798" s="82">
        <v>0.4</v>
      </c>
      <c r="I798" s="82">
        <v>4.9</v>
      </c>
    </row>
    <row r="799" spans="2:9" ht="15.75" hidden="1">
      <c r="B799" s="65" t="s">
        <v>129</v>
      </c>
      <c r="C799" s="82">
        <v>14.2</v>
      </c>
      <c r="D799" s="82">
        <v>44.7</v>
      </c>
      <c r="E799" s="82">
        <v>37.7</v>
      </c>
      <c r="F799" s="82">
        <f t="shared" si="12"/>
        <v>3.3</v>
      </c>
      <c r="G799" s="65">
        <v>4383871</v>
      </c>
      <c r="H799" s="82">
        <v>0.3</v>
      </c>
      <c r="I799" s="82">
        <v>3</v>
      </c>
    </row>
    <row r="800" spans="2:9" ht="15.75" hidden="1">
      <c r="B800" s="175" t="s">
        <v>94</v>
      </c>
      <c r="C800" s="175"/>
      <c r="D800" s="175"/>
      <c r="E800" s="175"/>
      <c r="F800" s="175"/>
      <c r="G800" s="175"/>
      <c r="H800" s="96"/>
      <c r="I800" s="31"/>
    </row>
    <row r="801" spans="2:9" ht="11.25" customHeight="1" hidden="1">
      <c r="B801" s="105"/>
      <c r="C801" s="105"/>
      <c r="D801" s="105"/>
      <c r="E801" s="105"/>
      <c r="F801" s="105"/>
      <c r="G801" s="105"/>
      <c r="H801" s="96"/>
      <c r="I801" s="31"/>
    </row>
    <row r="802" spans="2:9" ht="47.25" hidden="1">
      <c r="B802" s="62" t="s">
        <v>126</v>
      </c>
      <c r="C802" s="62" t="s">
        <v>209</v>
      </c>
      <c r="D802" s="62" t="s">
        <v>206</v>
      </c>
      <c r="E802" s="62" t="s">
        <v>127</v>
      </c>
      <c r="F802" s="63" t="s">
        <v>14</v>
      </c>
      <c r="G802" s="62" t="s">
        <v>219</v>
      </c>
      <c r="H802" s="64" t="s">
        <v>217</v>
      </c>
      <c r="I802" s="64" t="s">
        <v>218</v>
      </c>
    </row>
    <row r="803" spans="2:9" ht="15.75" hidden="1">
      <c r="B803" s="65" t="s">
        <v>201</v>
      </c>
      <c r="C803" s="123">
        <v>8.1</v>
      </c>
      <c r="D803" s="124">
        <v>14</v>
      </c>
      <c r="E803" s="124">
        <v>68</v>
      </c>
      <c r="F803" s="124">
        <f aca="true" t="shared" si="13" ref="F803:F808">H803+I803</f>
        <v>9.799999999999999</v>
      </c>
      <c r="G803" s="66">
        <v>112978</v>
      </c>
      <c r="H803" s="125">
        <v>0.6</v>
      </c>
      <c r="I803" s="124">
        <v>9.2</v>
      </c>
    </row>
    <row r="804" spans="2:9" ht="15.75" hidden="1">
      <c r="B804" s="65" t="s">
        <v>202</v>
      </c>
      <c r="C804" s="123">
        <v>26</v>
      </c>
      <c r="D804" s="124">
        <v>45</v>
      </c>
      <c r="E804" s="124">
        <v>25</v>
      </c>
      <c r="F804" s="124">
        <f t="shared" si="13"/>
        <v>4.6000000000000005</v>
      </c>
      <c r="G804" s="66">
        <v>413592</v>
      </c>
      <c r="H804" s="124">
        <v>0.4</v>
      </c>
      <c r="I804" s="124">
        <v>4.2</v>
      </c>
    </row>
    <row r="805" spans="2:9" ht="15.75" hidden="1">
      <c r="B805" s="65" t="s">
        <v>203</v>
      </c>
      <c r="C805" s="123">
        <v>8.2</v>
      </c>
      <c r="D805" s="124">
        <v>19</v>
      </c>
      <c r="E805" s="124">
        <v>68</v>
      </c>
      <c r="F805" s="124">
        <f t="shared" si="13"/>
        <v>5.5</v>
      </c>
      <c r="G805" s="66">
        <v>71409</v>
      </c>
      <c r="H805" s="124">
        <v>0.5</v>
      </c>
      <c r="I805" s="124">
        <v>5</v>
      </c>
    </row>
    <row r="806" spans="2:9" ht="15.75" hidden="1">
      <c r="B806" s="65" t="s">
        <v>128</v>
      </c>
      <c r="C806" s="123">
        <v>18.4</v>
      </c>
      <c r="D806" s="124">
        <v>30</v>
      </c>
      <c r="E806" s="124">
        <v>46</v>
      </c>
      <c r="F806" s="124">
        <f t="shared" si="13"/>
        <v>5.2</v>
      </c>
      <c r="G806" s="66">
        <v>285796</v>
      </c>
      <c r="H806" s="124">
        <v>0.4</v>
      </c>
      <c r="I806" s="124">
        <v>4.8</v>
      </c>
    </row>
    <row r="807" spans="2:9" ht="31.5" hidden="1">
      <c r="B807" s="65" t="s">
        <v>281</v>
      </c>
      <c r="C807" s="123">
        <v>20</v>
      </c>
      <c r="D807" s="124">
        <v>34</v>
      </c>
      <c r="E807" s="124">
        <v>41</v>
      </c>
      <c r="F807" s="124">
        <f t="shared" si="13"/>
        <v>5.4</v>
      </c>
      <c r="G807" s="66">
        <v>883775</v>
      </c>
      <c r="H807" s="124">
        <v>0.4</v>
      </c>
      <c r="I807" s="124">
        <v>5</v>
      </c>
    </row>
    <row r="808" spans="2:9" ht="15.75" hidden="1">
      <c r="B808" s="65" t="s">
        <v>129</v>
      </c>
      <c r="C808" s="123">
        <v>14</v>
      </c>
      <c r="D808" s="124">
        <v>44</v>
      </c>
      <c r="E808" s="124">
        <v>39</v>
      </c>
      <c r="F808" s="124">
        <f t="shared" si="13"/>
        <v>3.1999999999999997</v>
      </c>
      <c r="G808" s="66">
        <v>4311502</v>
      </c>
      <c r="H808" s="124">
        <v>0.3</v>
      </c>
      <c r="I808" s="124">
        <v>2.9</v>
      </c>
    </row>
    <row r="809" spans="1:11" s="25" customFormat="1" ht="15.75" hidden="1">
      <c r="A809" s="3"/>
      <c r="B809" s="175" t="s">
        <v>234</v>
      </c>
      <c r="C809" s="175"/>
      <c r="D809" s="175"/>
      <c r="E809" s="175"/>
      <c r="F809" s="175"/>
      <c r="G809" s="175"/>
      <c r="H809" s="96"/>
      <c r="I809" s="31"/>
      <c r="J809" s="3"/>
      <c r="K809" s="3"/>
    </row>
    <row r="810" spans="1:11" s="25" customFormat="1" ht="12" customHeight="1" hidden="1">
      <c r="A810" s="3"/>
      <c r="B810" s="106"/>
      <c r="C810" s="59"/>
      <c r="D810" s="59"/>
      <c r="E810" s="59"/>
      <c r="F810" s="59"/>
      <c r="G810" s="59"/>
      <c r="H810" s="96"/>
      <c r="I810" s="31"/>
      <c r="J810" s="3"/>
      <c r="K810" s="3"/>
    </row>
    <row r="811" spans="1:11" s="25" customFormat="1" ht="26.25" customHeight="1" hidden="1">
      <c r="A811" s="71"/>
      <c r="B811" s="72" t="s">
        <v>216</v>
      </c>
      <c r="C811" s="72" t="s">
        <v>209</v>
      </c>
      <c r="D811" s="72" t="s">
        <v>206</v>
      </c>
      <c r="E811" s="72" t="s">
        <v>210</v>
      </c>
      <c r="F811" s="98" t="s">
        <v>205</v>
      </c>
      <c r="G811" s="28"/>
      <c r="H811" s="107"/>
      <c r="I811" s="126"/>
      <c r="J811" s="126"/>
      <c r="K811" s="127"/>
    </row>
    <row r="812" spans="1:11" s="25" customFormat="1" ht="15" customHeight="1" hidden="1">
      <c r="A812" s="71">
        <v>5</v>
      </c>
      <c r="B812" s="65" t="str">
        <f>INDEX(B803:B808,$A$812)</f>
        <v>Total for 4 Counties</v>
      </c>
      <c r="C812" s="56">
        <f>INDEX(C803:C808,$A$812)</f>
        <v>20</v>
      </c>
      <c r="D812" s="56">
        <f>INDEX(D803:D808,$A$812)</f>
        <v>34</v>
      </c>
      <c r="E812" s="56">
        <f>INDEX(E803:E808,$A$812)</f>
        <v>41</v>
      </c>
      <c r="F812" s="56">
        <f>INDEX(F803:F808,$A$812)</f>
        <v>5.4</v>
      </c>
      <c r="G812" s="98" t="s">
        <v>95</v>
      </c>
      <c r="H812" s="107"/>
      <c r="I812" s="126"/>
      <c r="J812" s="126"/>
      <c r="K812" s="127"/>
    </row>
    <row r="813" spans="1:11" s="25" customFormat="1" ht="15" customHeight="1" hidden="1">
      <c r="A813" s="71"/>
      <c r="B813" s="65" t="str">
        <f>INDEX(B794:B799,$A$812)</f>
        <v>Total for 4 Counties</v>
      </c>
      <c r="C813" s="56">
        <f>INDEX(C794:C799,$A$812)</f>
        <v>19.7</v>
      </c>
      <c r="D813" s="56">
        <f>INDEX(D794:D799,$A$812)</f>
        <v>34.8</v>
      </c>
      <c r="E813" s="56">
        <f>INDEX(E794:E799,$A$812)</f>
        <v>36.7</v>
      </c>
      <c r="F813" s="56">
        <f>INDEX(F794:F799,$A$812)</f>
        <v>5.300000000000001</v>
      </c>
      <c r="G813" s="72" t="s">
        <v>96</v>
      </c>
      <c r="H813" s="107"/>
      <c r="I813" s="126"/>
      <c r="J813" s="126"/>
      <c r="K813" s="127"/>
    </row>
    <row r="814" spans="1:11" s="25" customFormat="1" ht="15.75" customHeight="1" hidden="1">
      <c r="A814" s="3"/>
      <c r="B814" s="65" t="str">
        <f>INDEX(B785:B790,$A$812)</f>
        <v>Total for 4 Counties</v>
      </c>
      <c r="C814" s="56">
        <f>INDEX(C785:C790,$A$812)</f>
        <v>21</v>
      </c>
      <c r="D814" s="56">
        <f>INDEX(D785:D790,$A$812)</f>
        <v>37.8</v>
      </c>
      <c r="E814" s="56">
        <f>INDEX(E785:E790,$A$812)</f>
        <v>36</v>
      </c>
      <c r="F814" s="56">
        <f>INDEX(F785:F790,$A$812)</f>
        <v>5.8</v>
      </c>
      <c r="G814" s="99" t="s">
        <v>138</v>
      </c>
      <c r="H814" s="3"/>
      <c r="I814" s="3"/>
      <c r="J814" s="3"/>
      <c r="K814" s="3"/>
    </row>
    <row r="815" spans="1:11" s="25" customFormat="1" ht="15.75" customHeight="1" hidden="1">
      <c r="A815" s="3"/>
      <c r="B815" s="80"/>
      <c r="C815" s="45"/>
      <c r="D815" s="45"/>
      <c r="E815" s="45"/>
      <c r="F815" s="45"/>
      <c r="G815" s="128"/>
      <c r="H815" s="3"/>
      <c r="I815" s="3"/>
      <c r="J815" s="3"/>
      <c r="K815" s="3"/>
    </row>
    <row r="816" spans="1:11" s="25" customFormat="1" ht="15.75">
      <c r="A816" s="3"/>
      <c r="B816" s="3"/>
      <c r="C816" s="3"/>
      <c r="D816" s="3"/>
      <c r="E816" s="3"/>
      <c r="F816" s="3"/>
      <c r="G816" s="3"/>
      <c r="H816" s="3"/>
      <c r="I816" s="3"/>
      <c r="J816" s="3"/>
      <c r="K816" s="3"/>
    </row>
    <row r="817" spans="1:11" s="25" customFormat="1" ht="15.75">
      <c r="A817" s="3"/>
      <c r="B817" s="3"/>
      <c r="C817" s="3"/>
      <c r="D817" s="3"/>
      <c r="E817" s="3"/>
      <c r="F817" s="3"/>
      <c r="G817" s="3"/>
      <c r="H817" s="3"/>
      <c r="I817" s="3"/>
      <c r="J817" s="3"/>
      <c r="K817" s="3"/>
    </row>
    <row r="818" spans="1:11" s="25" customFormat="1" ht="15.75">
      <c r="A818" s="3"/>
      <c r="B818" s="3"/>
      <c r="C818" s="3"/>
      <c r="D818" s="3"/>
      <c r="E818" s="3"/>
      <c r="F818" s="3"/>
      <c r="G818" s="3"/>
      <c r="H818" s="3"/>
      <c r="I818" s="3"/>
      <c r="J818" s="3"/>
      <c r="K818" s="3"/>
    </row>
    <row r="819" spans="1:11" s="25" customFormat="1" ht="15.75">
      <c r="A819" s="3"/>
      <c r="B819" s="3"/>
      <c r="C819" s="3"/>
      <c r="D819" s="3"/>
      <c r="E819" s="3"/>
      <c r="F819" s="3"/>
      <c r="G819" s="3"/>
      <c r="H819" s="3"/>
      <c r="I819" s="3"/>
      <c r="J819" s="3"/>
      <c r="K819" s="3"/>
    </row>
    <row r="820" spans="1:11" s="25" customFormat="1" ht="15.75">
      <c r="A820" s="3"/>
      <c r="B820" s="3"/>
      <c r="C820" s="3"/>
      <c r="D820" s="3"/>
      <c r="E820" s="3"/>
      <c r="F820" s="3"/>
      <c r="G820" s="3"/>
      <c r="H820" s="3"/>
      <c r="I820" s="3"/>
      <c r="J820" s="3"/>
      <c r="K820" s="3"/>
    </row>
    <row r="821" spans="1:11" s="25" customFormat="1" ht="15.75">
      <c r="A821" s="3"/>
      <c r="B821" s="3"/>
      <c r="C821" s="3"/>
      <c r="D821" s="3"/>
      <c r="E821" s="3"/>
      <c r="F821" s="3"/>
      <c r="G821" s="3"/>
      <c r="H821" s="3"/>
      <c r="I821" s="3"/>
      <c r="J821" s="3"/>
      <c r="K821" s="3"/>
    </row>
    <row r="822" spans="1:11" s="25" customFormat="1" ht="15.75">
      <c r="A822" s="3"/>
      <c r="B822" s="3"/>
      <c r="C822" s="3"/>
      <c r="D822" s="3"/>
      <c r="E822" s="3"/>
      <c r="F822" s="3"/>
      <c r="G822" s="3"/>
      <c r="H822" s="3"/>
      <c r="I822" s="3"/>
      <c r="J822" s="3"/>
      <c r="K822" s="3"/>
    </row>
    <row r="823" spans="1:11" s="25" customFormat="1" ht="15.75">
      <c r="A823" s="3"/>
      <c r="B823" s="3"/>
      <c r="C823" s="3"/>
      <c r="D823" s="3"/>
      <c r="E823" s="3"/>
      <c r="F823" s="3"/>
      <c r="G823" s="3"/>
      <c r="H823" s="3"/>
      <c r="I823" s="3"/>
      <c r="J823" s="3"/>
      <c r="K823" s="3"/>
    </row>
    <row r="824" spans="1:11" s="25" customFormat="1" ht="15.75">
      <c r="A824" s="3"/>
      <c r="B824" s="3"/>
      <c r="C824" s="3"/>
      <c r="D824" s="3"/>
      <c r="E824" s="3"/>
      <c r="F824" s="3"/>
      <c r="G824" s="3"/>
      <c r="H824" s="3"/>
      <c r="I824" s="3"/>
      <c r="J824" s="3"/>
      <c r="K824" s="3"/>
    </row>
    <row r="825" spans="1:11" s="25" customFormat="1" ht="15.75">
      <c r="A825" s="3"/>
      <c r="B825" s="3"/>
      <c r="C825" s="3"/>
      <c r="D825" s="3"/>
      <c r="E825" s="3"/>
      <c r="F825" s="3"/>
      <c r="G825" s="3"/>
      <c r="H825" s="3"/>
      <c r="I825" s="3"/>
      <c r="J825" s="3"/>
      <c r="K825" s="3"/>
    </row>
    <row r="826" spans="1:11" s="25" customFormat="1" ht="15.75">
      <c r="A826" s="3"/>
      <c r="B826" s="3"/>
      <c r="C826" s="3"/>
      <c r="D826" s="3"/>
      <c r="E826" s="3"/>
      <c r="F826" s="3"/>
      <c r="G826" s="3"/>
      <c r="H826" s="3"/>
      <c r="I826" s="3"/>
      <c r="J826" s="3"/>
      <c r="K826" s="3"/>
    </row>
    <row r="836" ht="21.75" customHeight="1"/>
    <row r="837" ht="21.75" customHeight="1">
      <c r="B837" s="32" t="s">
        <v>280</v>
      </c>
    </row>
    <row r="838" spans="2:11" ht="28.5" customHeight="1">
      <c r="B838" s="172" t="s">
        <v>171</v>
      </c>
      <c r="C838" s="172"/>
      <c r="D838" s="172"/>
      <c r="E838" s="172"/>
      <c r="F838" s="172"/>
      <c r="G838" s="172"/>
      <c r="H838" s="172"/>
      <c r="I838" s="172"/>
      <c r="J838" s="172"/>
      <c r="K838" s="172"/>
    </row>
    <row r="839" spans="1:11" ht="95.25" customHeight="1">
      <c r="A839" s="5"/>
      <c r="B839" s="164" t="s">
        <v>346</v>
      </c>
      <c r="C839" s="164"/>
      <c r="D839" s="164"/>
      <c r="E839" s="164"/>
      <c r="F839" s="164"/>
      <c r="G839" s="164"/>
      <c r="H839" s="164"/>
      <c r="I839" s="164"/>
      <c r="J839" s="164"/>
      <c r="K839" s="164"/>
    </row>
    <row r="840" spans="1:11" ht="69" customHeight="1">
      <c r="A840" s="5"/>
      <c r="B840" s="164" t="s">
        <v>350</v>
      </c>
      <c r="C840" s="164"/>
      <c r="D840" s="164"/>
      <c r="E840" s="164"/>
      <c r="F840" s="164"/>
      <c r="G840" s="164"/>
      <c r="H840" s="164"/>
      <c r="I840" s="164"/>
      <c r="J840" s="164"/>
      <c r="K840" s="164"/>
    </row>
    <row r="841" spans="1:11" ht="60" customHeight="1">
      <c r="A841" s="5"/>
      <c r="B841" s="164" t="s">
        <v>51</v>
      </c>
      <c r="C841" s="164"/>
      <c r="D841" s="164"/>
      <c r="E841" s="164"/>
      <c r="F841" s="164"/>
      <c r="G841" s="164"/>
      <c r="H841" s="164"/>
      <c r="I841" s="164"/>
      <c r="J841" s="164"/>
      <c r="K841" s="164"/>
    </row>
    <row r="842" spans="1:11" ht="159.75" customHeight="1">
      <c r="A842" s="5"/>
      <c r="B842" s="164" t="s">
        <v>315</v>
      </c>
      <c r="C842" s="164"/>
      <c r="D842" s="164"/>
      <c r="E842" s="164"/>
      <c r="F842" s="164"/>
      <c r="G842" s="164"/>
      <c r="H842" s="164"/>
      <c r="I842" s="164"/>
      <c r="J842" s="164"/>
      <c r="K842" s="164"/>
    </row>
    <row r="844" ht="19.5" customHeight="1">
      <c r="B844" s="152" t="s">
        <v>33</v>
      </c>
    </row>
    <row r="845" spans="2:11" ht="20.25" customHeight="1">
      <c r="B845" s="167" t="s">
        <v>349</v>
      </c>
      <c r="C845" s="167"/>
      <c r="D845" s="167"/>
      <c r="E845" s="167"/>
      <c r="F845" s="167"/>
      <c r="G845" s="167"/>
      <c r="H845" s="167"/>
      <c r="I845" s="167"/>
      <c r="J845" s="167"/>
      <c r="K845" s="167"/>
    </row>
    <row r="846" spans="2:8" ht="15.75" hidden="1">
      <c r="B846" s="129"/>
      <c r="C846" s="130" t="s">
        <v>144</v>
      </c>
      <c r="D846" s="130"/>
      <c r="E846" s="130"/>
      <c r="F846" s="70"/>
      <c r="G846" s="130" t="s">
        <v>145</v>
      </c>
      <c r="H846" s="130"/>
    </row>
    <row r="847" spans="2:8" ht="15.75" hidden="1">
      <c r="B847" s="130" t="s">
        <v>126</v>
      </c>
      <c r="C847" s="130" t="s">
        <v>133</v>
      </c>
      <c r="D847" s="130" t="s">
        <v>132</v>
      </c>
      <c r="E847" s="130" t="s">
        <v>130</v>
      </c>
      <c r="F847" s="130" t="s">
        <v>17</v>
      </c>
      <c r="G847" s="130" t="s">
        <v>131</v>
      </c>
      <c r="H847" s="130" t="s">
        <v>134</v>
      </c>
    </row>
    <row r="848" spans="2:8" ht="15.75" hidden="1">
      <c r="B848" s="131" t="s">
        <v>201</v>
      </c>
      <c r="C848" s="70">
        <v>0</v>
      </c>
      <c r="D848" s="70">
        <v>64.3</v>
      </c>
      <c r="E848" s="70">
        <v>35.7</v>
      </c>
      <c r="F848" s="132" t="e">
        <f>NA()</f>
        <v>#N/A</v>
      </c>
      <c r="G848" s="70">
        <v>100</v>
      </c>
      <c r="H848" s="70">
        <v>0</v>
      </c>
    </row>
    <row r="849" spans="2:8" ht="15.75" hidden="1">
      <c r="B849" s="131" t="s">
        <v>202</v>
      </c>
      <c r="C849" s="70">
        <v>7.14</v>
      </c>
      <c r="D849" s="70">
        <v>28.6</v>
      </c>
      <c r="E849" s="70">
        <v>64.3</v>
      </c>
      <c r="F849" s="132" t="e">
        <f>NA()</f>
        <v>#N/A</v>
      </c>
      <c r="G849" s="70">
        <v>100</v>
      </c>
      <c r="H849" s="70">
        <v>0</v>
      </c>
    </row>
    <row r="850" spans="2:8" ht="15.75" hidden="1">
      <c r="B850" s="131" t="s">
        <v>203</v>
      </c>
      <c r="C850" s="70">
        <v>0</v>
      </c>
      <c r="D850" s="70">
        <v>11.1</v>
      </c>
      <c r="E850" s="70">
        <v>88.9</v>
      </c>
      <c r="F850" s="132" t="e">
        <f>NA()</f>
        <v>#N/A</v>
      </c>
      <c r="G850" s="70">
        <v>100</v>
      </c>
      <c r="H850" s="70">
        <v>0</v>
      </c>
    </row>
    <row r="851" spans="2:8" ht="15.75" hidden="1">
      <c r="B851" s="131" t="s">
        <v>204</v>
      </c>
      <c r="C851" s="70">
        <v>0</v>
      </c>
      <c r="D851" s="70">
        <v>10</v>
      </c>
      <c r="E851" s="70">
        <v>90</v>
      </c>
      <c r="F851" s="132" t="e">
        <f>NA()</f>
        <v>#N/A</v>
      </c>
      <c r="G851" s="70">
        <v>100</v>
      </c>
      <c r="H851" s="70">
        <v>0</v>
      </c>
    </row>
    <row r="852" ht="12" customHeight="1" hidden="1">
      <c r="B852" s="3" t="s">
        <v>314</v>
      </c>
    </row>
    <row r="853" ht="12" customHeight="1" hidden="1"/>
    <row r="854" spans="2:8" ht="12" customHeight="1" hidden="1">
      <c r="B854" s="70"/>
      <c r="C854" s="130" t="s">
        <v>144</v>
      </c>
      <c r="D854" s="130"/>
      <c r="E854" s="130"/>
      <c r="F854" s="70"/>
      <c r="G854" s="130" t="s">
        <v>145</v>
      </c>
      <c r="H854" s="130"/>
    </row>
    <row r="855" spans="2:8" ht="12" customHeight="1" hidden="1">
      <c r="B855" s="130" t="s">
        <v>126</v>
      </c>
      <c r="C855" s="130" t="s">
        <v>133</v>
      </c>
      <c r="D855" s="130" t="s">
        <v>132</v>
      </c>
      <c r="E855" s="130" t="s">
        <v>130</v>
      </c>
      <c r="F855" s="133" t="s">
        <v>17</v>
      </c>
      <c r="G855" s="130" t="s">
        <v>131</v>
      </c>
      <c r="H855" s="130" t="s">
        <v>134</v>
      </c>
    </row>
    <row r="856" spans="2:8" ht="12" customHeight="1" hidden="1">
      <c r="B856" s="131" t="s">
        <v>201</v>
      </c>
      <c r="C856" s="134">
        <v>7.2</v>
      </c>
      <c r="D856" s="134">
        <v>21.4</v>
      </c>
      <c r="E856" s="134">
        <v>71.4</v>
      </c>
      <c r="F856" s="132" t="e">
        <f>NA()</f>
        <v>#N/A</v>
      </c>
      <c r="G856" s="134">
        <v>92.9</v>
      </c>
      <c r="H856" s="134">
        <v>7.1</v>
      </c>
    </row>
    <row r="857" spans="2:8" ht="12" customHeight="1" hidden="1">
      <c r="B857" s="131" t="s">
        <v>202</v>
      </c>
      <c r="C857" s="134">
        <v>7.2</v>
      </c>
      <c r="D857" s="134">
        <v>14.3</v>
      </c>
      <c r="E857" s="134">
        <v>71.4</v>
      </c>
      <c r="F857" s="132" t="e">
        <f>NA()</f>
        <v>#N/A</v>
      </c>
      <c r="G857" s="134">
        <v>92.9</v>
      </c>
      <c r="H857" s="134">
        <v>7.1</v>
      </c>
    </row>
    <row r="858" spans="2:8" ht="12" customHeight="1" hidden="1">
      <c r="B858" s="131" t="s">
        <v>203</v>
      </c>
      <c r="C858" s="134">
        <v>0</v>
      </c>
      <c r="D858" s="134">
        <v>11.1</v>
      </c>
      <c r="E858" s="134">
        <v>88.9</v>
      </c>
      <c r="F858" s="132" t="e">
        <f>NA()</f>
        <v>#N/A</v>
      </c>
      <c r="G858" s="134">
        <v>100</v>
      </c>
      <c r="H858" s="134">
        <v>0</v>
      </c>
    </row>
    <row r="859" spans="2:8" ht="12" customHeight="1" hidden="1">
      <c r="B859" s="131" t="s">
        <v>204</v>
      </c>
      <c r="C859" s="134">
        <v>0</v>
      </c>
      <c r="D859" s="134">
        <v>6.3</v>
      </c>
      <c r="E859" s="134">
        <v>93.7</v>
      </c>
      <c r="F859" s="132" t="e">
        <f>NA()</f>
        <v>#N/A</v>
      </c>
      <c r="G859" s="134">
        <v>100</v>
      </c>
      <c r="H859" s="134">
        <v>0</v>
      </c>
    </row>
    <row r="860" ht="12" customHeight="1" hidden="1">
      <c r="B860" s="3" t="s">
        <v>35</v>
      </c>
    </row>
    <row r="861" ht="12" customHeight="1" hidden="1"/>
    <row r="862" spans="2:8" ht="15.75" hidden="1">
      <c r="B862" s="130"/>
      <c r="C862" s="130" t="s">
        <v>144</v>
      </c>
      <c r="D862" s="130"/>
      <c r="E862" s="130"/>
      <c r="F862" s="70"/>
      <c r="G862" s="130" t="s">
        <v>145</v>
      </c>
      <c r="H862" s="130"/>
    </row>
    <row r="863" spans="2:8" ht="15.75" hidden="1">
      <c r="B863" s="130" t="s">
        <v>126</v>
      </c>
      <c r="C863" s="130" t="s">
        <v>133</v>
      </c>
      <c r="D863" s="130" t="s">
        <v>132</v>
      </c>
      <c r="E863" s="130" t="s">
        <v>130</v>
      </c>
      <c r="F863" s="130" t="s">
        <v>17</v>
      </c>
      <c r="G863" s="130" t="s">
        <v>131</v>
      </c>
      <c r="H863" s="130" t="s">
        <v>134</v>
      </c>
    </row>
    <row r="864" spans="2:8" ht="15.75" hidden="1">
      <c r="B864" s="131" t="s">
        <v>201</v>
      </c>
      <c r="C864" s="134">
        <v>7.1</v>
      </c>
      <c r="D864" s="134">
        <v>28.6</v>
      </c>
      <c r="E864" s="134">
        <v>64.3</v>
      </c>
      <c r="F864" s="134" t="e">
        <f>NA()</f>
        <v>#N/A</v>
      </c>
      <c r="G864" s="134">
        <v>92.9</v>
      </c>
      <c r="H864" s="134">
        <v>7.1</v>
      </c>
    </row>
    <row r="865" spans="2:8" ht="15.75" hidden="1">
      <c r="B865" s="131" t="s">
        <v>202</v>
      </c>
      <c r="C865" s="134">
        <v>0</v>
      </c>
      <c r="D865" s="134">
        <v>20</v>
      </c>
      <c r="E865" s="134">
        <v>80</v>
      </c>
      <c r="F865" s="134" t="e">
        <f>NA()</f>
        <v>#N/A</v>
      </c>
      <c r="G865" s="134">
        <v>80</v>
      </c>
      <c r="H865" s="134">
        <v>20</v>
      </c>
    </row>
    <row r="866" spans="2:8" ht="15.75" hidden="1">
      <c r="B866" s="131" t="s">
        <v>203</v>
      </c>
      <c r="C866" s="134">
        <v>0</v>
      </c>
      <c r="D866" s="134">
        <v>11.1</v>
      </c>
      <c r="E866" s="134">
        <v>88.9</v>
      </c>
      <c r="F866" s="134" t="e">
        <f>NA()</f>
        <v>#N/A</v>
      </c>
      <c r="G866" s="134">
        <v>100</v>
      </c>
      <c r="H866" s="134">
        <v>0</v>
      </c>
    </row>
    <row r="867" spans="2:8" ht="15.75" hidden="1">
      <c r="B867" s="131" t="s">
        <v>204</v>
      </c>
      <c r="C867" s="134">
        <v>6.3</v>
      </c>
      <c r="D867" s="134">
        <v>18.7</v>
      </c>
      <c r="E867" s="134">
        <v>75</v>
      </c>
      <c r="F867" s="134" t="e">
        <f>NA()</f>
        <v>#N/A</v>
      </c>
      <c r="G867" s="134">
        <v>81.2</v>
      </c>
      <c r="H867" s="134">
        <v>18.8</v>
      </c>
    </row>
    <row r="868" ht="15.75" hidden="1">
      <c r="B868" s="3" t="s">
        <v>139</v>
      </c>
    </row>
    <row r="869" spans="8:9" ht="15.75" hidden="1">
      <c r="H869" s="25"/>
      <c r="I869" s="25"/>
    </row>
    <row r="870" spans="2:9" ht="14.25" customHeight="1" hidden="1">
      <c r="B870" s="131" t="s">
        <v>126</v>
      </c>
      <c r="C870" s="131" t="s">
        <v>133</v>
      </c>
      <c r="D870" s="131" t="s">
        <v>132</v>
      </c>
      <c r="E870" s="135" t="s">
        <v>130</v>
      </c>
      <c r="F870" s="131" t="s">
        <v>17</v>
      </c>
      <c r="G870" s="135"/>
      <c r="H870" s="136"/>
      <c r="I870" s="25"/>
    </row>
    <row r="871" spans="1:9" ht="15.75" hidden="1">
      <c r="A871" s="3">
        <v>3</v>
      </c>
      <c r="B871" s="70" t="str">
        <f>INDEX(B848:B851,$A$871)</f>
        <v>Denton</v>
      </c>
      <c r="C871" s="137">
        <f>INDEX(C848:C851,$A$871)</f>
        <v>0</v>
      </c>
      <c r="D871" s="137">
        <f>INDEX(D848:D851,$A$871)</f>
        <v>11.1</v>
      </c>
      <c r="E871" s="137">
        <f>INDEX(E848:E851,$A$871)</f>
        <v>88.9</v>
      </c>
      <c r="F871" s="137"/>
      <c r="G871" s="70">
        <v>2006</v>
      </c>
      <c r="H871" s="138"/>
      <c r="I871" s="25"/>
    </row>
    <row r="872" spans="2:9" ht="15.75" hidden="1">
      <c r="B872" s="70" t="str">
        <f>INDEX(B856:B859,$A$871)</f>
        <v>Denton</v>
      </c>
      <c r="C872" s="137">
        <f>INDEX(C856:C859,$A$871)</f>
        <v>0</v>
      </c>
      <c r="D872" s="137">
        <f>INDEX(D856:D859,$A$871)</f>
        <v>11.1</v>
      </c>
      <c r="E872" s="137">
        <f>INDEX(E856:E859,$A$871)</f>
        <v>88.9</v>
      </c>
      <c r="F872" s="137"/>
      <c r="G872" s="70">
        <v>2005</v>
      </c>
      <c r="H872" s="138"/>
      <c r="I872" s="25"/>
    </row>
    <row r="873" spans="2:9" ht="15.75" hidden="1">
      <c r="B873" s="70" t="str">
        <f>INDEX(B864:B867,$A$871)</f>
        <v>Denton</v>
      </c>
      <c r="C873" s="137">
        <f>INDEX(C864:C867,$A$871)</f>
        <v>0</v>
      </c>
      <c r="D873" s="137">
        <f>INDEX(D864:D867,$A$871)</f>
        <v>11.1</v>
      </c>
      <c r="E873" s="137">
        <f>INDEX(E864:E867,$A$871)</f>
        <v>88.9</v>
      </c>
      <c r="F873" s="137"/>
      <c r="G873" s="70">
        <v>2004</v>
      </c>
      <c r="H873" s="138"/>
      <c r="I873" s="25"/>
    </row>
    <row r="874" spans="2:9" ht="15.75" hidden="1">
      <c r="B874" s="25"/>
      <c r="C874" s="138"/>
      <c r="D874" s="138"/>
      <c r="E874" s="138"/>
      <c r="F874" s="138"/>
      <c r="G874" s="25"/>
      <c r="H874" s="138"/>
      <c r="I874" s="25"/>
    </row>
    <row r="875" ht="15.75"/>
    <row r="876" ht="15.75"/>
    <row r="877" spans="1:8" s="25" customFormat="1" ht="15.75">
      <c r="A877" s="3"/>
      <c r="B877" s="3"/>
      <c r="C877" s="3"/>
      <c r="D877" s="3"/>
      <c r="E877" s="3"/>
      <c r="F877" s="3"/>
      <c r="G877" s="3"/>
      <c r="H877" s="3"/>
    </row>
    <row r="878" spans="1:8" s="25" customFormat="1" ht="15.75">
      <c r="A878" s="126"/>
      <c r="B878" s="3"/>
      <c r="C878" s="3"/>
      <c r="D878" s="3"/>
      <c r="E878" s="3"/>
      <c r="F878" s="3"/>
      <c r="G878" s="3"/>
      <c r="H878" s="3"/>
    </row>
    <row r="879" spans="1:8" s="25" customFormat="1" ht="15.75">
      <c r="A879" s="126"/>
      <c r="B879" s="3"/>
      <c r="C879" s="3"/>
      <c r="D879" s="3"/>
      <c r="E879" s="3"/>
      <c r="F879" s="3"/>
      <c r="G879" s="3"/>
      <c r="H879" s="3"/>
    </row>
    <row r="880" spans="1:8" s="25" customFormat="1" ht="15.75">
      <c r="A880" s="126"/>
      <c r="B880" s="3"/>
      <c r="C880" s="3"/>
      <c r="D880" s="3"/>
      <c r="E880" s="3"/>
      <c r="F880" s="3"/>
      <c r="G880" s="3"/>
      <c r="H880" s="3"/>
    </row>
    <row r="881" spans="1:8" s="25" customFormat="1" ht="15.75">
      <c r="A881" s="3"/>
      <c r="B881" s="3"/>
      <c r="C881" s="3"/>
      <c r="D881" s="3"/>
      <c r="E881" s="3"/>
      <c r="F881" s="3"/>
      <c r="G881" s="3"/>
      <c r="H881" s="3"/>
    </row>
    <row r="882" ht="11.25" customHeight="1"/>
    <row r="896" ht="15.75">
      <c r="B896" s="32" t="s">
        <v>321</v>
      </c>
    </row>
    <row r="897" ht="15.75">
      <c r="B897" s="32"/>
    </row>
    <row r="898" spans="2:11" ht="35.25" customHeight="1">
      <c r="B898" s="164" t="s">
        <v>173</v>
      </c>
      <c r="C898" s="164"/>
      <c r="D898" s="164"/>
      <c r="E898" s="164"/>
      <c r="F898" s="164"/>
      <c r="G898" s="164"/>
      <c r="H898" s="164"/>
      <c r="I898" s="164"/>
      <c r="J898" s="164"/>
      <c r="K898" s="164"/>
    </row>
    <row r="899" ht="23.25" customHeight="1">
      <c r="B899" s="152" t="s">
        <v>34</v>
      </c>
    </row>
    <row r="900" spans="2:11" ht="21" customHeight="1">
      <c r="B900" s="177" t="s">
        <v>0</v>
      </c>
      <c r="C900" s="177"/>
      <c r="D900" s="177"/>
      <c r="E900" s="177"/>
      <c r="F900" s="177"/>
      <c r="G900" s="177"/>
      <c r="H900" s="177"/>
      <c r="I900" s="177"/>
      <c r="J900" s="177"/>
      <c r="K900" s="177"/>
    </row>
    <row r="901" spans="3:5" ht="15.75" hidden="1">
      <c r="C901" s="135" t="s">
        <v>275</v>
      </c>
      <c r="D901" s="135" t="s">
        <v>134</v>
      </c>
      <c r="E901" s="70"/>
    </row>
    <row r="902" spans="1:5" ht="15.75" hidden="1">
      <c r="A902" s="3">
        <v>4</v>
      </c>
      <c r="B902" s="137" t="str">
        <f>INDEX(B848:B851,$A$902)</f>
        <v>Tarrant</v>
      </c>
      <c r="C902" s="137">
        <f>INDEX(G848:G851,$A$902)</f>
        <v>100</v>
      </c>
      <c r="D902" s="137">
        <f>INDEX(H848:H851,$A$902)</f>
        <v>0</v>
      </c>
      <c r="E902" s="70">
        <v>2006</v>
      </c>
    </row>
    <row r="903" spans="2:5" ht="15.75" hidden="1">
      <c r="B903" s="137" t="str">
        <f>INDEX(B856:B859,$A$902)</f>
        <v>Tarrant</v>
      </c>
      <c r="C903" s="137">
        <f>INDEX(G856:G859,$A$902)</f>
        <v>100</v>
      </c>
      <c r="D903" s="137">
        <f>INDEX(H856:H859,$A$902)</f>
        <v>0</v>
      </c>
      <c r="E903" s="70">
        <v>2005</v>
      </c>
    </row>
    <row r="904" spans="2:5" ht="15.75" hidden="1">
      <c r="B904" s="137" t="str">
        <f>INDEX(B864:B867,$A$902)</f>
        <v>Tarrant</v>
      </c>
      <c r="C904" s="137">
        <f>INDEX(G864:G867,$A$902)</f>
        <v>81.2</v>
      </c>
      <c r="D904" s="137">
        <f>INDEX(H864:H867,$A$902)</f>
        <v>18.8</v>
      </c>
      <c r="E904" s="70">
        <v>2004</v>
      </c>
    </row>
    <row r="905" spans="2:5" ht="15.75">
      <c r="B905" s="138"/>
      <c r="C905" s="138"/>
      <c r="D905" s="138"/>
      <c r="E905" s="25"/>
    </row>
    <row r="906" ht="15.75"/>
    <row r="923" ht="15.75">
      <c r="B923" s="32" t="s">
        <v>321</v>
      </c>
    </row>
    <row r="925" ht="24" customHeight="1">
      <c r="B925" s="152" t="s">
        <v>143</v>
      </c>
    </row>
    <row r="926" spans="2:11" ht="21" customHeight="1">
      <c r="B926" s="177" t="s">
        <v>316</v>
      </c>
      <c r="C926" s="177"/>
      <c r="D926" s="177"/>
      <c r="E926" s="177"/>
      <c r="F926" s="177"/>
      <c r="G926" s="177"/>
      <c r="H926" s="177"/>
      <c r="I926" s="177"/>
      <c r="J926" s="177"/>
      <c r="K926" s="177"/>
    </row>
    <row r="927" spans="2:8" ht="15.75" hidden="1">
      <c r="B927" s="28" t="s">
        <v>138</v>
      </c>
      <c r="C927" s="28" t="s">
        <v>18</v>
      </c>
      <c r="D927" s="28" t="s">
        <v>19</v>
      </c>
      <c r="E927" s="28" t="s">
        <v>88</v>
      </c>
      <c r="F927" s="28" t="s">
        <v>21</v>
      </c>
      <c r="G927" s="28" t="s">
        <v>20</v>
      </c>
      <c r="H927" s="139"/>
    </row>
    <row r="928" spans="2:8" ht="15.75" hidden="1">
      <c r="B928" s="28" t="s">
        <v>22</v>
      </c>
      <c r="C928" s="140">
        <v>1</v>
      </c>
      <c r="D928" s="140">
        <v>0</v>
      </c>
      <c r="E928" s="140">
        <v>0</v>
      </c>
      <c r="F928" s="140">
        <v>6</v>
      </c>
      <c r="G928" s="140">
        <v>0</v>
      </c>
      <c r="H928" s="139"/>
    </row>
    <row r="929" spans="2:8" ht="15.75" hidden="1">
      <c r="B929" s="28" t="s">
        <v>198</v>
      </c>
      <c r="C929" s="140">
        <v>7</v>
      </c>
      <c r="D929" s="140">
        <v>1</v>
      </c>
      <c r="E929" s="140">
        <v>1</v>
      </c>
      <c r="F929" s="140">
        <v>14</v>
      </c>
      <c r="G929" s="140">
        <v>1</v>
      </c>
      <c r="H929" s="139"/>
    </row>
    <row r="930" spans="2:8" ht="15.75" hidden="1">
      <c r="B930" s="28" t="s">
        <v>282</v>
      </c>
      <c r="C930" s="140">
        <v>0</v>
      </c>
      <c r="D930" s="140">
        <v>0</v>
      </c>
      <c r="E930" s="140">
        <v>0</v>
      </c>
      <c r="F930" s="140">
        <v>3</v>
      </c>
      <c r="G930" s="140">
        <v>0</v>
      </c>
      <c r="H930" s="139"/>
    </row>
    <row r="931" spans="2:8" ht="15.75" hidden="1">
      <c r="B931" s="3" t="s">
        <v>353</v>
      </c>
      <c r="C931" s="141"/>
      <c r="D931" s="141"/>
      <c r="E931" s="141"/>
      <c r="F931" s="141"/>
      <c r="G931" s="141"/>
      <c r="H931" s="139"/>
    </row>
    <row r="932" spans="2:8" ht="17.25" customHeight="1" hidden="1">
      <c r="B932" s="31"/>
      <c r="C932" s="141"/>
      <c r="D932" s="141"/>
      <c r="E932" s="141"/>
      <c r="F932" s="141"/>
      <c r="G932" s="141"/>
      <c r="H932" s="139"/>
    </row>
    <row r="933" spans="2:8" ht="15.75" hidden="1">
      <c r="B933" s="28" t="s">
        <v>96</v>
      </c>
      <c r="C933" s="28" t="s">
        <v>18</v>
      </c>
      <c r="D933" s="28" t="s">
        <v>19</v>
      </c>
      <c r="E933" s="28" t="s">
        <v>88</v>
      </c>
      <c r="F933" s="28" t="s">
        <v>21</v>
      </c>
      <c r="G933" s="28" t="s">
        <v>20</v>
      </c>
      <c r="H933" s="139"/>
    </row>
    <row r="934" spans="2:8" ht="15.75" hidden="1">
      <c r="B934" s="28" t="s">
        <v>22</v>
      </c>
      <c r="C934" s="140">
        <v>9</v>
      </c>
      <c r="D934" s="140">
        <v>1</v>
      </c>
      <c r="E934" s="140">
        <v>1</v>
      </c>
      <c r="F934" s="140">
        <v>12</v>
      </c>
      <c r="G934" s="140">
        <v>1</v>
      </c>
      <c r="H934" s="139"/>
    </row>
    <row r="935" spans="2:7" ht="15.75" hidden="1">
      <c r="B935" s="28" t="s">
        <v>198</v>
      </c>
      <c r="C935" s="140">
        <v>13</v>
      </c>
      <c r="D935" s="140">
        <v>1</v>
      </c>
      <c r="E935" s="140">
        <v>1</v>
      </c>
      <c r="F935" s="140">
        <v>15</v>
      </c>
      <c r="G935" s="140">
        <v>1</v>
      </c>
    </row>
    <row r="936" spans="2:7" ht="15.75" hidden="1">
      <c r="B936" s="28" t="s">
        <v>282</v>
      </c>
      <c r="C936" s="140">
        <v>0</v>
      </c>
      <c r="D936" s="140">
        <v>0</v>
      </c>
      <c r="E936" s="140">
        <v>0</v>
      </c>
      <c r="F936" s="140">
        <v>1</v>
      </c>
      <c r="G936" s="140">
        <v>0</v>
      </c>
    </row>
    <row r="937" spans="2:7" ht="15.75" hidden="1">
      <c r="B937" s="3" t="s">
        <v>354</v>
      </c>
      <c r="C937" s="141"/>
      <c r="D937" s="141"/>
      <c r="E937" s="141"/>
      <c r="F937" s="141"/>
      <c r="G937" s="141"/>
    </row>
    <row r="938" spans="2:7" ht="15.75" hidden="1">
      <c r="B938" s="31"/>
      <c r="C938" s="141"/>
      <c r="D938" s="141"/>
      <c r="E938" s="141"/>
      <c r="F938" s="141"/>
      <c r="G938" s="141"/>
    </row>
    <row r="939" spans="2:7" ht="15.75" hidden="1">
      <c r="B939" s="28" t="s">
        <v>95</v>
      </c>
      <c r="C939" s="140" t="s">
        <v>18</v>
      </c>
      <c r="D939" s="140" t="s">
        <v>19</v>
      </c>
      <c r="E939" s="28" t="s">
        <v>88</v>
      </c>
      <c r="F939" s="140" t="s">
        <v>21</v>
      </c>
      <c r="G939" s="140" t="s">
        <v>20</v>
      </c>
    </row>
    <row r="940" spans="2:7" ht="15.75" hidden="1">
      <c r="B940" s="28" t="s">
        <v>22</v>
      </c>
      <c r="C940" s="140">
        <v>4</v>
      </c>
      <c r="D940" s="140">
        <v>1</v>
      </c>
      <c r="E940" s="140">
        <v>1</v>
      </c>
      <c r="F940" s="140">
        <v>7</v>
      </c>
      <c r="G940" s="140">
        <v>1</v>
      </c>
    </row>
    <row r="941" spans="2:8" ht="15.75" hidden="1">
      <c r="B941" s="28" t="s">
        <v>198</v>
      </c>
      <c r="C941" s="140">
        <v>3</v>
      </c>
      <c r="D941" s="140">
        <v>1</v>
      </c>
      <c r="E941" s="140">
        <v>1</v>
      </c>
      <c r="F941" s="140">
        <v>13</v>
      </c>
      <c r="G941" s="140">
        <v>1</v>
      </c>
      <c r="H941" s="139"/>
    </row>
    <row r="942" spans="2:8" ht="15.75" hidden="1">
      <c r="B942" s="28" t="s">
        <v>282</v>
      </c>
      <c r="C942" s="140">
        <v>0</v>
      </c>
      <c r="D942" s="140">
        <v>0</v>
      </c>
      <c r="E942" s="140">
        <v>0</v>
      </c>
      <c r="F942" s="140">
        <v>1</v>
      </c>
      <c r="G942" s="140">
        <v>0</v>
      </c>
      <c r="H942" s="139"/>
    </row>
    <row r="943" spans="2:8" ht="15.75" hidden="1">
      <c r="B943" s="3" t="s">
        <v>355</v>
      </c>
      <c r="C943" s="141"/>
      <c r="D943" s="141"/>
      <c r="E943" s="141"/>
      <c r="F943" s="141"/>
      <c r="G943" s="141"/>
      <c r="H943" s="139"/>
    </row>
    <row r="944" spans="2:8" ht="15.75" hidden="1">
      <c r="B944" s="139"/>
      <c r="C944" s="139"/>
      <c r="D944" s="139"/>
      <c r="E944" s="139"/>
      <c r="F944" s="139"/>
      <c r="G944" s="139"/>
      <c r="H944" s="139"/>
    </row>
    <row r="945" spans="2:8" ht="15.75" hidden="1">
      <c r="B945" s="142"/>
      <c r="C945" s="29" t="s">
        <v>18</v>
      </c>
      <c r="D945" s="29" t="s">
        <v>19</v>
      </c>
      <c r="E945" s="29" t="s">
        <v>351</v>
      </c>
      <c r="F945" s="29" t="s">
        <v>21</v>
      </c>
      <c r="G945" s="29" t="s">
        <v>20</v>
      </c>
      <c r="H945" s="143"/>
    </row>
    <row r="946" spans="1:8" ht="15.75" hidden="1">
      <c r="A946" s="3">
        <v>3</v>
      </c>
      <c r="B946" s="142" t="str">
        <f aca="true" t="shared" si="14" ref="B946:G946">INDEX(B940:B942,$A$946)</f>
        <v>Graduation Rate</v>
      </c>
      <c r="C946" s="142">
        <f t="shared" si="14"/>
        <v>0</v>
      </c>
      <c r="D946" s="142">
        <f t="shared" si="14"/>
        <v>0</v>
      </c>
      <c r="E946" s="142">
        <f t="shared" si="14"/>
        <v>0</v>
      </c>
      <c r="F946" s="142">
        <f t="shared" si="14"/>
        <v>1</v>
      </c>
      <c r="G946" s="142">
        <f t="shared" si="14"/>
        <v>0</v>
      </c>
      <c r="H946" s="143" t="s">
        <v>95</v>
      </c>
    </row>
    <row r="947" spans="2:8" ht="15.75" hidden="1">
      <c r="B947" s="142" t="str">
        <f aca="true" t="shared" si="15" ref="B947:G947">INDEX(B934:B936,$A$946)</f>
        <v>Graduation Rate</v>
      </c>
      <c r="C947" s="142">
        <f t="shared" si="15"/>
        <v>0</v>
      </c>
      <c r="D947" s="142">
        <f t="shared" si="15"/>
        <v>0</v>
      </c>
      <c r="E947" s="142">
        <f t="shared" si="15"/>
        <v>0</v>
      </c>
      <c r="F947" s="142">
        <f t="shared" si="15"/>
        <v>1</v>
      </c>
      <c r="G947" s="142">
        <f t="shared" si="15"/>
        <v>0</v>
      </c>
      <c r="H947" s="143" t="s">
        <v>96</v>
      </c>
    </row>
    <row r="948" spans="2:8" ht="15.75" hidden="1">
      <c r="B948" s="142" t="str">
        <f aca="true" t="shared" si="16" ref="B948:G948">INDEX(B928:B930,$A$946)</f>
        <v>Graduation Rate</v>
      </c>
      <c r="C948" s="142">
        <f t="shared" si="16"/>
        <v>0</v>
      </c>
      <c r="D948" s="142">
        <f t="shared" si="16"/>
        <v>0</v>
      </c>
      <c r="E948" s="142">
        <f t="shared" si="16"/>
        <v>0</v>
      </c>
      <c r="F948" s="142">
        <f t="shared" si="16"/>
        <v>3</v>
      </c>
      <c r="G948" s="142">
        <f t="shared" si="16"/>
        <v>0</v>
      </c>
      <c r="H948" s="70" t="s">
        <v>138</v>
      </c>
    </row>
    <row r="949" ht="12" customHeight="1"/>
    <row r="950" ht="12" customHeight="1"/>
    <row r="972" spans="2:11" ht="15.75">
      <c r="B972" s="176" t="s">
        <v>356</v>
      </c>
      <c r="C972" s="176"/>
      <c r="D972" s="176"/>
      <c r="E972" s="176"/>
      <c r="F972" s="176"/>
      <c r="G972" s="176"/>
      <c r="H972" s="176"/>
      <c r="I972" s="176"/>
      <c r="J972" s="176"/>
      <c r="K972" s="176"/>
    </row>
  </sheetData>
  <mergeCells count="197">
    <mergeCell ref="B283:K283"/>
    <mergeCell ref="B354:K354"/>
    <mergeCell ref="B65:K65"/>
    <mergeCell ref="B3:L3"/>
    <mergeCell ref="B702:K702"/>
    <mergeCell ref="B673:H673"/>
    <mergeCell ref="B436:K436"/>
    <mergeCell ref="B231:K231"/>
    <mergeCell ref="B290:K290"/>
    <mergeCell ref="B282:K282"/>
    <mergeCell ref="B285:K285"/>
    <mergeCell ref="B382:K382"/>
    <mergeCell ref="B2:K2"/>
    <mergeCell ref="B62:K62"/>
    <mergeCell ref="B63:K63"/>
    <mergeCell ref="B64:K64"/>
    <mergeCell ref="B185:L185"/>
    <mergeCell ref="B179:L179"/>
    <mergeCell ref="B291:K291"/>
    <mergeCell ref="B791:G791"/>
    <mergeCell ref="B546:K546"/>
    <mergeCell ref="B319:K319"/>
    <mergeCell ref="B437:K437"/>
    <mergeCell ref="B287:K287"/>
    <mergeCell ref="B288:K288"/>
    <mergeCell ref="B289:K289"/>
    <mergeCell ref="B800:G800"/>
    <mergeCell ref="B778:K778"/>
    <mergeCell ref="B809:G809"/>
    <mergeCell ref="B782:K782"/>
    <mergeCell ref="B780:K780"/>
    <mergeCell ref="B284:K284"/>
    <mergeCell ref="B286:K286"/>
    <mergeCell ref="B321:K321"/>
    <mergeCell ref="B293:K293"/>
    <mergeCell ref="B299:K299"/>
    <mergeCell ref="B300:K300"/>
    <mergeCell ref="B301:K301"/>
    <mergeCell ref="B302:K302"/>
    <mergeCell ref="B295:K295"/>
    <mergeCell ref="B296:K296"/>
    <mergeCell ref="B716:D716"/>
    <mergeCell ref="B730:D730"/>
    <mergeCell ref="B750:D750"/>
    <mergeCell ref="B779:K779"/>
    <mergeCell ref="B604:G604"/>
    <mergeCell ref="B647:F647"/>
    <mergeCell ref="B634:K634"/>
    <mergeCell ref="B356:K356"/>
    <mergeCell ref="B465:K465"/>
    <mergeCell ref="B517:I517"/>
    <mergeCell ref="B583:D583"/>
    <mergeCell ref="B462:K462"/>
    <mergeCell ref="B500:G500"/>
    <mergeCell ref="B439:K439"/>
    <mergeCell ref="B972:K972"/>
    <mergeCell ref="B839:K839"/>
    <mergeCell ref="B840:K840"/>
    <mergeCell ref="B841:K841"/>
    <mergeCell ref="B842:K842"/>
    <mergeCell ref="B845:K845"/>
    <mergeCell ref="B900:K900"/>
    <mergeCell ref="B926:K926"/>
    <mergeCell ref="B898:K898"/>
    <mergeCell ref="B660:F660"/>
    <mergeCell ref="B632:K632"/>
    <mergeCell ref="B255:L255"/>
    <mergeCell ref="B257:L257"/>
    <mergeCell ref="B294:K294"/>
    <mergeCell ref="B544:K544"/>
    <mergeCell ref="B483:G483"/>
    <mergeCell ref="B463:K463"/>
    <mergeCell ref="B323:K323"/>
    <mergeCell ref="B602:G602"/>
    <mergeCell ref="B245:K245"/>
    <mergeCell ref="B249:L249"/>
    <mergeCell ref="B243:K243"/>
    <mergeCell ref="B233:K233"/>
    <mergeCell ref="B221:L221"/>
    <mergeCell ref="B223:L223"/>
    <mergeCell ref="B225:L225"/>
    <mergeCell ref="B227:L227"/>
    <mergeCell ref="B253:L253"/>
    <mergeCell ref="B207:L207"/>
    <mergeCell ref="B209:L209"/>
    <mergeCell ref="B211:L211"/>
    <mergeCell ref="B213:L213"/>
    <mergeCell ref="B215:L215"/>
    <mergeCell ref="B217:L217"/>
    <mergeCell ref="B219:L219"/>
    <mergeCell ref="B251:L251"/>
    <mergeCell ref="B235:K235"/>
    <mergeCell ref="B104:K104"/>
    <mergeCell ref="B84:K84"/>
    <mergeCell ref="B173:L173"/>
    <mergeCell ref="B175:L175"/>
    <mergeCell ref="B94:K94"/>
    <mergeCell ref="B98:K98"/>
    <mergeCell ref="B100:K100"/>
    <mergeCell ref="B102:K102"/>
    <mergeCell ref="B96:K96"/>
    <mergeCell ref="B292:K292"/>
    <mergeCell ref="B161:L161"/>
    <mergeCell ref="B163:L163"/>
    <mergeCell ref="B165:L165"/>
    <mergeCell ref="B167:L167"/>
    <mergeCell ref="B169:L169"/>
    <mergeCell ref="B181:L181"/>
    <mergeCell ref="B183:L183"/>
    <mergeCell ref="B171:L171"/>
    <mergeCell ref="B177:L177"/>
    <mergeCell ref="B297:K297"/>
    <mergeCell ref="B298:K298"/>
    <mergeCell ref="B304:K304"/>
    <mergeCell ref="B305:K305"/>
    <mergeCell ref="B303:K303"/>
    <mergeCell ref="B306:K306"/>
    <mergeCell ref="B307:K307"/>
    <mergeCell ref="B308:K308"/>
    <mergeCell ref="B309:K309"/>
    <mergeCell ref="B310:K310"/>
    <mergeCell ref="B311:K311"/>
    <mergeCell ref="B312:K312"/>
    <mergeCell ref="B313:K313"/>
    <mergeCell ref="B314:K314"/>
    <mergeCell ref="B316:K316"/>
    <mergeCell ref="B315:L315"/>
    <mergeCell ref="B838:K838"/>
    <mergeCell ref="B317:K317"/>
    <mergeCell ref="B318:K318"/>
    <mergeCell ref="B320:K320"/>
    <mergeCell ref="B322:K322"/>
    <mergeCell ref="B564:D564"/>
    <mergeCell ref="B381:K381"/>
    <mergeCell ref="B106:K106"/>
    <mergeCell ref="B108:K108"/>
    <mergeCell ref="B110:K110"/>
    <mergeCell ref="B112:K112"/>
    <mergeCell ref="B114:K114"/>
    <mergeCell ref="B116:K116"/>
    <mergeCell ref="B118:K118"/>
    <mergeCell ref="B126:K126"/>
    <mergeCell ref="B120:K120"/>
    <mergeCell ref="B123:K124"/>
    <mergeCell ref="B128:K128"/>
    <mergeCell ref="B130:K130"/>
    <mergeCell ref="B132:K132"/>
    <mergeCell ref="B141:K141"/>
    <mergeCell ref="B134:K135"/>
    <mergeCell ref="B136:K136"/>
    <mergeCell ref="B137:K137"/>
    <mergeCell ref="B142:K142"/>
    <mergeCell ref="B138:K138"/>
    <mergeCell ref="B139:K139"/>
    <mergeCell ref="B140:K140"/>
    <mergeCell ref="B203:L203"/>
    <mergeCell ref="B229:L229"/>
    <mergeCell ref="B205:L205"/>
    <mergeCell ref="B189:L189"/>
    <mergeCell ref="B191:L191"/>
    <mergeCell ref="B193:L193"/>
    <mergeCell ref="B195:L195"/>
    <mergeCell ref="B197:L197"/>
    <mergeCell ref="B199:L199"/>
    <mergeCell ref="B201:L201"/>
    <mergeCell ref="B263:L263"/>
    <mergeCell ref="B269:L269"/>
    <mergeCell ref="B271:L271"/>
    <mergeCell ref="B265:L265"/>
    <mergeCell ref="B143:K143"/>
    <mergeCell ref="B144:K144"/>
    <mergeCell ref="B146:K146"/>
    <mergeCell ref="B148:K148"/>
    <mergeCell ref="B150:K150"/>
    <mergeCell ref="B152:K152"/>
    <mergeCell ref="A157:H157"/>
    <mergeCell ref="B154:K154"/>
    <mergeCell ref="B277:L277"/>
    <mergeCell ref="B279:L279"/>
    <mergeCell ref="B237:K237"/>
    <mergeCell ref="B239:K239"/>
    <mergeCell ref="B241:K241"/>
    <mergeCell ref="B275:L275"/>
    <mergeCell ref="B267:L267"/>
    <mergeCell ref="B273:L273"/>
    <mergeCell ref="B259:L259"/>
    <mergeCell ref="B261:L261"/>
    <mergeCell ref="B1:L1"/>
    <mergeCell ref="B88:K88"/>
    <mergeCell ref="B90:K90"/>
    <mergeCell ref="B78:K78"/>
    <mergeCell ref="B80:K80"/>
    <mergeCell ref="B82:K82"/>
    <mergeCell ref="B86:K86"/>
    <mergeCell ref="B71:K71"/>
    <mergeCell ref="B76:K76"/>
    <mergeCell ref="B66:K66"/>
  </mergeCells>
  <hyperlinks>
    <hyperlink ref="B355" location="'GAP-2007'!B162:K162" display="Table 2"/>
    <hyperlink ref="B383" location="'GAP-2007'!B164:K164" display="Table 3"/>
    <hyperlink ref="B464" location="'GAP-2007'!B170:L170" display="Table 6"/>
    <hyperlink ref="B545" location="'GAP-2007'!B172:K172" display="Table 7"/>
    <hyperlink ref="B633" location="'GAP-2007'!B174:K174" display="Table 8"/>
    <hyperlink ref="B701" location="'GAP-2007'!B176:J176" display="Table 9"/>
    <hyperlink ref="B781" location="'GAP-2007'!B178:J178" display="Table 10"/>
    <hyperlink ref="B899" location="'GAP-2007'!B182:J182" display="Table 12"/>
    <hyperlink ref="B844" location="'GAP-2007'!B180:J180" display="Table 11"/>
    <hyperlink ref="B925" location="'GAP-2007'!B184:J184" display="Table 13"/>
    <hyperlink ref="B325" location="'GAP-2007'!B160:K160" display="Table 1"/>
    <hyperlink ref="B161:K161" location="'GAP-2007'!B234" display="1.   Percentage of Population Distribution by Ethnicity for Selected North Texas Counties"/>
    <hyperlink ref="B163:K163" location="'GAP-2007'!B264" display="2.   Percentage of Population Distribution by Economically Disadvantaged  Students for Selected North Texas Counties"/>
    <hyperlink ref="B163:L163" location="'GAP-2007'!B375" display="2.   Percentage of Economically Disadvantaged population for Selected North Texas Counties"/>
    <hyperlink ref="B161:L161" location="'GAP-2007'!B351" display="1.   Percentage of Population Distribution by Ethnicity for Selected North Texas Counties"/>
    <hyperlink ref="B165:L165" location="'GAP-2007'!B404" display="3.  Percentage of Students Enrolled by Ethnicity in Region 10"/>
    <hyperlink ref="B167:L167" location="'GAP-2007'!B433" display="4.  Percentage of Students Enrolled by Ethnicity in Region 11"/>
    <hyperlink ref="B169:L169" location="'GAP-2007'!B457" display="5.  Percentage of Economically Disadvantaged Students by Region"/>
    <hyperlink ref="B171:L171" location="'GAP-2007'!B542" display="6.  K-12 Student Demographics by Percentage for Collin County ISDs"/>
    <hyperlink ref="B173:L173" location="'GAP-2007'!B628" display="7.  K-12 Student Demographics by Percentage for Dallas County ISDs"/>
    <hyperlink ref="B175:L175" location="'GAP-2007'!B698" display="8.  K-12 Student Demographics by Percentage for Denton County ISDs"/>
    <hyperlink ref="B177:L177" location="'GAP-2007'!B775" display="9.  K-12 Student Demographics by Percentage for Tarrant County ISDs"/>
    <hyperlink ref="B179:L179" location="'GAP-2007'!B835" display="10.  K-12 Student Demographics by County"/>
    <hyperlink ref="B181:L181" location="'GAP-2007'!B894" display="11.  Percentage of Districts by State Rating by County "/>
    <hyperlink ref="B183:L183" location="'GAP-2007'!B922" display="12.  Percentage of Districts that did not meet AYP"/>
    <hyperlink ref="B185:L185" location="'GAP-2007'!B967" display="13.  Number of High Schools that Did Not Meet AYP by District"/>
    <hyperlink ref="B76:K76" location="'GAP-2007'!A281" display="2007 Gap Analysis Report"/>
    <hyperlink ref="B282:K282" location="'GAP-2007'!B75:J75" display="2007 Gap Analysis Report"/>
    <hyperlink ref="B285:K285" location="'GAP-2007'!B77:K77" display="National Perspective"/>
    <hyperlink ref="B78:K78" location="'GAP-2007'!A284" display="National Perspective"/>
    <hyperlink ref="B295:K295" location="'GAP-2007'!B79:J79" display="State Perspective"/>
    <hyperlink ref="B80:K80" location="'GAP-2007'!A294" display="State Perspective"/>
    <hyperlink ref="B301:K301" location="'GAP-2007'!B81:J81" display="Regional Initiatives"/>
    <hyperlink ref="B82:K82" location="'GAP-2007'!A300" display="Regional Initiatives"/>
    <hyperlink ref="B315:L315" location="'GAP-2007'!B83:J83" display="Focus on the High School"/>
    <hyperlink ref="B84:K84" location="'GAP-2007'!A314" display="Focus on the High School"/>
    <hyperlink ref="B318:K318" location="'GAP-2007'!B85:J85" display="Gap Analysis for K-12 Education"/>
    <hyperlink ref="B86:K86" location="'GAP-2007'!A317" display="Gap Analysis for K-12 Education"/>
    <hyperlink ref="B320:K320" location="'GAP-2007'!B87:K87" display="Population and Public School Enrollment by Ethnicity "/>
    <hyperlink ref="B88:K88" location="'GAP-2007'!A319" display="Population and Public School Enrollment by Ethnicity "/>
    <hyperlink ref="B838:K838" location="'GAP-2007'!B89:K89" display="State and Federal Ratings of Schools"/>
    <hyperlink ref="B90:K90" location="'GAP-2007'!A838" display="State and Federal Ratings of Schools"/>
    <hyperlink ref="B438" location="'GAP-2007'!B168:J168" display="Table 5"/>
    <hyperlink ref="B410" location="'GAP-2007'!B166:K166" display="Table 4"/>
  </hyperlinks>
  <printOptions horizontalCentered="1" verticalCentered="1"/>
  <pageMargins left="0.25" right="0.25" top="1" bottom="1" header="0.25" footer="0.5"/>
  <pageSetup horizontalDpi="600" verticalDpi="600" orientation="landscape" scale="62" r:id="rId3"/>
  <rowBreaks count="36" manualBreakCount="36">
    <brk id="2" max="12" man="1"/>
    <brk id="42" max="12" man="1"/>
    <brk id="60" max="12" man="1"/>
    <brk id="68" max="12" man="1"/>
    <brk id="91" max="12" man="1"/>
    <brk id="121" max="12" man="1"/>
    <brk id="156" max="12" man="1"/>
    <brk id="186" max="12" man="1"/>
    <brk id="216" max="12" man="1"/>
    <brk id="246" max="12" man="1"/>
    <brk id="279" max="12" man="1"/>
    <brk id="287" max="12" man="1"/>
    <brk id="289" max="12" man="1"/>
    <brk id="294" max="12" man="1"/>
    <brk id="298" max="12" man="1"/>
    <brk id="300" max="12" man="1"/>
    <brk id="313" max="12" man="1"/>
    <brk id="314" max="12" man="1"/>
    <brk id="317" max="12" man="1"/>
    <brk id="323" max="255" man="1"/>
    <brk id="353" max="12" man="1"/>
    <brk id="379" max="12" man="1"/>
    <brk id="382" max="12" man="1"/>
    <brk id="409" max="12" man="1"/>
    <brk id="437" max="12" man="1"/>
    <brk id="461" max="12" man="1"/>
    <brk id="463" max="12" man="1"/>
    <brk id="544" max="12" man="1"/>
    <brk id="632" max="255" man="1"/>
    <brk id="699" max="12" man="1"/>
    <brk id="776" max="12" man="1"/>
    <brk id="780" max="12" man="1"/>
    <brk id="837" max="12" man="1"/>
    <brk id="842" max="12" man="1"/>
    <brk id="897" max="12" man="1"/>
    <brk id="924" max="12"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North Texas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IRAHelp1</dc:creator>
  <cp:keywords/>
  <dc:description/>
  <cp:lastModifiedBy>LNeaville</cp:lastModifiedBy>
  <cp:lastPrinted>2007-10-16T18:03:57Z</cp:lastPrinted>
  <dcterms:created xsi:type="dcterms:W3CDTF">2006-10-06T18:43:24Z</dcterms:created>
  <dcterms:modified xsi:type="dcterms:W3CDTF">2007-10-17T13:58:46Z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