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65356" windowWidth="12165" windowHeight="5490" activeTab="0"/>
  </bookViews>
  <sheets>
    <sheet name="GAP-2008" sheetId="1" r:id="rId1"/>
  </sheets>
  <definedNames>
    <definedName name="_xlnm.Print_Area" localSheetId="0">'GAP-2008'!$A$1:$V$2168</definedName>
  </definedNames>
  <calcPr fullCalcOnLoad="1"/>
</workbook>
</file>

<file path=xl/sharedStrings.xml><?xml version="1.0" encoding="utf-8"?>
<sst xmlns="http://schemas.openxmlformats.org/spreadsheetml/2006/main" count="2175" uniqueCount="522">
  <si>
    <t>Ninth Graders Taking 10th Grade Level Courses in 2007-2008</t>
  </si>
  <si>
    <t>Source: The THECB P-16 Initiatives Ad Hoc Data on First-Time 9th Graders Taking Advanced Courses in 2007-2008.</t>
  </si>
  <si>
    <t>Track the Change - Third Graders Meeting the Minimum Performance Standards in Reading from 2003 to 2008</t>
  </si>
  <si>
    <t>Track the Change - Fourth Graders Meeting the Minimum Performance Standards in Writing from 2003 to 2008</t>
  </si>
  <si>
    <t>Track the Change - Fifth Graders Meeting the Minimum Performance Standards in Mathematics from 2003 to 2008</t>
  </si>
  <si>
    <t>Percentage of High School Graduates with RHSP, DAP, or MHP/IEP in 2006-2007</t>
  </si>
  <si>
    <t>Percentage of High School Graduates with RHSP, DAP, or MHP/IEP in 2005-2006</t>
  </si>
  <si>
    <t>Percentage of High School Graduates with RHSP, DAP, or MHP/IEP in 1997-1998</t>
  </si>
  <si>
    <t>Percentage of High School Graduates with RHSP, DAP, or MHP/IEP in 1998-1999</t>
  </si>
  <si>
    <t xml:space="preserve"> •  The 9th grade cohort of 2003-2004 had highest percentage of the students graduated on RHSP and lowest percentage of graduates received GED in each of the five demographic groups in the regional council.</t>
  </si>
  <si>
    <t>Percentage of High School Graduates with RHSP, DAP, or MHP/IEP in 1999-2000</t>
  </si>
  <si>
    <t>Percentage of High School Graduates with RHSP, DAP, or MHP/IEP in 2000-2001</t>
  </si>
  <si>
    <t>Percentage of High School Graduates with RHSP, DAP, or MHP/IEP in 2001-2002</t>
  </si>
  <si>
    <t>Percentage of High School Graduates with RHSP, DAP, or MHP/IEP in 2002-2003</t>
  </si>
  <si>
    <t>Percentage of High School Graduates with RHSP, DAP, or MHP/IEP in 2003-2004</t>
  </si>
  <si>
    <t>Percentage of High School Graduates with RHSP, DAP, or MHP/IEP in 2004-2005</t>
  </si>
  <si>
    <t>The Change Trend of High School Students Graduates with RHSP, MHP/IEP, or DAP between 1997-1998 and 2006-2007</t>
  </si>
  <si>
    <t>District_Name</t>
  </si>
  <si>
    <t>Asian%</t>
  </si>
  <si>
    <t>Hispanic%</t>
  </si>
  <si>
    <t>Native%</t>
  </si>
  <si>
    <t>White%</t>
  </si>
  <si>
    <t>SES%</t>
  </si>
  <si>
    <t>Demographic References for this Report</t>
  </si>
  <si>
    <t>Gap Analysis for Secondary Education (Grades 6-12)</t>
  </si>
  <si>
    <t>Sixth-Eighth Grade TAKS Results in 2007-2008</t>
  </si>
  <si>
    <t>Retention Rates in Grades 6-12 in 2006-2007</t>
  </si>
  <si>
    <t>Third Graders Meeting the Minimum and Commended Performance Standards in Reading (2007-2008)</t>
  </si>
  <si>
    <t>Fourth Graders Meeting the Minimum and Commended Performance Standards in Writing  (2007-2008)</t>
  </si>
  <si>
    <t>Fifth Graders Meeting the Minimum and Commended Performance Standards in Mathematics (2007-2008)</t>
  </si>
  <si>
    <t>Outcomes of the 9th Grader Cohort of 2003-2004</t>
  </si>
  <si>
    <t>Summary of Grades 6-12 Findings</t>
  </si>
  <si>
    <t>High School Success Factors</t>
  </si>
  <si>
    <t>Table 50</t>
  </si>
  <si>
    <t>1997-1998</t>
  </si>
  <si>
    <t>1998-1999</t>
  </si>
  <si>
    <t>1999-2000</t>
  </si>
  <si>
    <t>2000-2001</t>
  </si>
  <si>
    <t>2001-2002</t>
  </si>
  <si>
    <t>Percentage of Graduates with RHSP</t>
  </si>
  <si>
    <t>Percentage of Graduates with MHP</t>
  </si>
  <si>
    <t>Percentage of Graduates with DAP</t>
  </si>
  <si>
    <t>MHP/IEP</t>
  </si>
  <si>
    <t>Retention Rates in 6-12th Grades</t>
  </si>
  <si>
    <t>Twelfth Graders Taking Advanced Courses in 2007-2008</t>
  </si>
  <si>
    <t>Duncanville</t>
  </si>
  <si>
    <t>Irving</t>
  </si>
  <si>
    <t>Lancaster</t>
  </si>
  <si>
    <t>Mesquite</t>
  </si>
  <si>
    <t>Richardson</t>
  </si>
  <si>
    <t xml:space="preserve">Cedar Hill </t>
  </si>
  <si>
    <t>DeSoto</t>
  </si>
  <si>
    <t>Rank of 2100 in the State</t>
  </si>
  <si>
    <t>Rank of 2100 in the Council</t>
  </si>
  <si>
    <t>Rank of 2400 in the State</t>
  </si>
  <si>
    <t>Rank of 2400 in the Council</t>
  </si>
  <si>
    <t>Rank Differences for 2100</t>
  </si>
  <si>
    <t>Rank Differences for 2400</t>
  </si>
  <si>
    <t>% Over the Rank of 2100 in the State</t>
  </si>
  <si>
    <t>% Over the Rank of 2100 in the Council</t>
  </si>
  <si>
    <t>% Over the Rank of 2400 in the State</t>
  </si>
  <si>
    <t>% Over the Rank of 2400 in the Council</t>
  </si>
  <si>
    <t>Differences for 2100</t>
  </si>
  <si>
    <t>% Over the Percentile Rank of 2100</t>
  </si>
  <si>
    <t>% Over the Percentile Rank of 2400</t>
  </si>
  <si>
    <t>Rank Difference</t>
  </si>
  <si>
    <t>G6 - Mathematics</t>
  </si>
  <si>
    <t>G7 - Mathematics</t>
  </si>
  <si>
    <t>G8 - Mathematics</t>
  </si>
  <si>
    <t>Percentile Ranks of the Scale Scores of 2100 and 2400 in the Regional Council and the State in 2007-2008</t>
  </si>
  <si>
    <t>Percentage Over the Percentile Rank of the Scale Score of 2100 or 2400 in the Regional Council and the State in 2007-2008</t>
  </si>
  <si>
    <t>Descriptive Statistics and Group Differences between the State and the Regional Council on Grades 6-8 TAKS Scale Scores in 2007-08</t>
  </si>
  <si>
    <t>Practical Significance</t>
  </si>
  <si>
    <t>d</t>
  </si>
  <si>
    <t>Grade 6 - Mathematics</t>
  </si>
  <si>
    <t>Grade 6 - Reading</t>
  </si>
  <si>
    <t>Grade 7 - Mathematics</t>
  </si>
  <si>
    <t>Grade 7 - Reading</t>
  </si>
  <si>
    <t>Grade 7 - Writing</t>
  </si>
  <si>
    <t>Grade 8 - Mathematics</t>
  </si>
  <si>
    <t>Grade 8 - Reading</t>
  </si>
  <si>
    <t>Grade 8 - Science</t>
  </si>
  <si>
    <t>Regional Council</t>
  </si>
  <si>
    <t>The Mean Scores on Secondary School TAKS between the Regional Council and the State in 2007-2008</t>
  </si>
  <si>
    <t>14.44***</t>
  </si>
  <si>
    <t>Total graduates</t>
  </si>
  <si>
    <t>RHSP</t>
  </si>
  <si>
    <t>MHP</t>
  </si>
  <si>
    <t>DAP</t>
  </si>
  <si>
    <t>% of RHSP</t>
  </si>
  <si>
    <t>% of MHP</t>
  </si>
  <si>
    <t>% of DAP</t>
  </si>
  <si>
    <t>Retention Rates by Demographic Variables at Grade 7 for the State, the ESC Regions 10 and 11, and the 14 ISDs in the North Texas Regional Council in 2005-2006 and 2006-2007</t>
  </si>
  <si>
    <t>Retention Rates by Demographic Variables at Grade 8 for the State, the ESC Regions 10 and 11, and the 14 ISDs in the North Texas Regional Council in 2005-2006 and 2006-2007</t>
  </si>
  <si>
    <t>Retention Rates by Demographic Variables at Grade 9 for the State, the ESC Regions 10 and 11, and the 14 ISDs in the North Texas Regional Council in 2005-2006 and 2006-2007</t>
  </si>
  <si>
    <t>Retention Rates by Demographic Variables at Grade 10 for the State, the ESC Regions 10 and 11, and the 14 ISDs in the North Texas Regional Council in 2005-2006 and 2006-2007</t>
  </si>
  <si>
    <t>Retention Rates by Demographic Variables at Grade 11 for the State, the ESC Regions 10 and 11, and the 14 ISDs in the North Texas Regional Council in 2005-2006 and 2006-2007</t>
  </si>
  <si>
    <t>Retention Rates by Demographic Variables at Grade 12 for the State, the ESC Regions 10 and 11, and the 14 ISDs in the North Texas Regional Council in 2005-2006 and 2006-2007</t>
  </si>
  <si>
    <t>Retention Rates for All Students by Grade in the State, the ESC Regions 10 and 11, and the 14 ISDs in the North Texas Regional Council in 2005-2006 and 2006-2007</t>
  </si>
  <si>
    <t>Retention Rates for African American Students by Grade in the State, the ESC Regions 10 and 11, and the 14 ISDs in the North Texas Regional Council in 2005-2006 and 2006-2007</t>
  </si>
  <si>
    <t>Retention Rates for Hispanic Students by Grade in the State, the ESC Regions 10 and 11, and the 14 ISDs in the North Texas Regional Council in 2005-2006 and 2006-2007</t>
  </si>
  <si>
    <t>Retention Rates for Male Students by Grade in the State, the ESC Regions 10 and 11, and the 14 ISDs in the North Texas Regional Council in 2005-2006 and 2006-2007</t>
  </si>
  <si>
    <t>Retention Rates for Female Students by Grade in the State, the ESC Regions 10 and 11, and the 14 ISDs in the North Texas Regional Council in 2005-2006 and 2006-2007</t>
  </si>
  <si>
    <t>Retention Rates for Economically Disadvantaged Students by Grade in the State, the ESC Regions 10 and 11, and the 14 ISDs in the North Texas Regional Council in 2005-2006 and 2006-2007</t>
  </si>
  <si>
    <t>Overall Retention Rates for the State, the ESC Regions 10 and 11, and the 14 ISDs in the North Texas Regional Council by Grade in 2005-2006 and 2006-2007</t>
  </si>
  <si>
    <t>Table 42</t>
  </si>
  <si>
    <t>Table 43</t>
  </si>
  <si>
    <t>Table 44</t>
  </si>
  <si>
    <t>Table 45</t>
  </si>
  <si>
    <t>Table 46</t>
  </si>
  <si>
    <t>Table 47</t>
  </si>
  <si>
    <t>Table 48</t>
  </si>
  <si>
    <t>Retention Rate of All Students by Grade for Each ISD in 2005-06</t>
  </si>
  <si>
    <t>Retention Rate of All Students by Grade for Each ISD in 2006-07</t>
  </si>
  <si>
    <t>Table 49</t>
  </si>
  <si>
    <t>G6-Math</t>
  </si>
  <si>
    <t>G7-Math</t>
  </si>
  <si>
    <t>G7-Reading</t>
  </si>
  <si>
    <t>G7-Writing</t>
  </si>
  <si>
    <t>G8-Math</t>
  </si>
  <si>
    <t>G8-Science</t>
  </si>
  <si>
    <t>Dallas Baptist University</t>
  </si>
  <si>
    <t>Ft Worth</t>
  </si>
  <si>
    <t>Aggregate</t>
  </si>
  <si>
    <t>Little Elm</t>
  </si>
  <si>
    <t>State</t>
  </si>
  <si>
    <t>2005-06</t>
  </si>
  <si>
    <t>Dr. Marcus Martin  Education is Freedom</t>
  </si>
  <si>
    <t>Retention Rate for Native American Middle and High School Students by ISD in 2006-2007</t>
  </si>
  <si>
    <t>Retention Rate for All Middle and High School Students by ISD in 2005-2006</t>
  </si>
  <si>
    <t>Retention Rate for African American Middle and High School Students by ISD in 2005-2006</t>
  </si>
  <si>
    <t>Retention Rate for Hispanic Middle and High School Students by ISD in 2005-2006</t>
  </si>
  <si>
    <t>Retention Rate for White Middle and High School Students by ISD in 2005-2006</t>
  </si>
  <si>
    <t>Retention Rate for Native American Middle and High School Students by ISD in 2005-2006</t>
  </si>
  <si>
    <t>Total Enrollment in Public Pre-Kindergartens by SES in 2007-2008</t>
  </si>
  <si>
    <t>Summary of PK-5 Findings</t>
  </si>
  <si>
    <t>First Grader Meeting Grade-Level Standards</t>
  </si>
  <si>
    <t>Summary of the GAP Analysis for Secondary Education</t>
  </si>
  <si>
    <t>High School Success Indicators</t>
  </si>
  <si>
    <t>Track the Change - the Annual Change Rate of High School Students Graduated on MHP/IEP, RHSP, and DAP from 1997-1998 to 2006-2007</t>
  </si>
  <si>
    <t>Retention Rates by Demographic Variables in Grade 6 in 2005-2006 and 2006-2007</t>
  </si>
  <si>
    <t>Numbers and Percentages of First-time 9th Graders Taking 10 Grade Level Courses (English II, Geometry, or World History) in 2007-2008</t>
  </si>
  <si>
    <t>Completion Rate I</t>
  </si>
  <si>
    <t>Cedar Hill ISD</t>
  </si>
  <si>
    <t>Dallas ISD</t>
  </si>
  <si>
    <t>DeSoto ISD</t>
  </si>
  <si>
    <t>Duncanville ISD</t>
  </si>
  <si>
    <t>Irving ISD</t>
  </si>
  <si>
    <t>Plano ISD</t>
  </si>
  <si>
    <t>Little Elm ISD</t>
  </si>
  <si>
    <t>Mesquite ISD</t>
  </si>
  <si>
    <t>Denton ISD</t>
  </si>
  <si>
    <t xml:space="preserve">Texas Woman's University </t>
  </si>
  <si>
    <t>University of North Texas, Denton Campus, University of North Texas Dallas Campus</t>
  </si>
  <si>
    <t>Regional Demography and Changes</t>
  </si>
  <si>
    <t>Retention Rate for 12th Graders by Demographics for ISDs in 2006-2007</t>
  </si>
  <si>
    <t>Retention Rate for 6th Graders by Demographics for ISDs in 2005-2006</t>
  </si>
  <si>
    <t>Retention Rate for 7th Graders by Demographics for ISDs in 2005-2006</t>
  </si>
  <si>
    <t>Retention Rate for 8th Graders by Demographics for ISDs in 2005-2006</t>
  </si>
  <si>
    <t>Retention Rate for 9th Graders by Demographics for ISDs in 2005-2006</t>
  </si>
  <si>
    <t>Retention Rate for 10th Graders by Demographics for ISDs in 2005-2006</t>
  </si>
  <si>
    <t>Retention Rate for 11th Graders by Demographics for ISDs in 2005-2006</t>
  </si>
  <si>
    <t>Retention Rate for 12th Graders by Demographics for ISDs in 2005-2006</t>
  </si>
  <si>
    <t>Retention Rate for All Middle and High School Students by ISD in 2006-2007</t>
  </si>
  <si>
    <t>Retention Rate for African American Middle and High School Students by ISD in 2006-2007</t>
  </si>
  <si>
    <t>Retention Rate for Hispanic Middle and High School Students by ISD in 2006-2007</t>
  </si>
  <si>
    <t>Retention Rate for White Middle and High School Students by ISD in 2006-2007</t>
  </si>
  <si>
    <t>Retention Rate for Asian Middle and High School Students by ISD in 2006-2007</t>
  </si>
  <si>
    <t>Education is Freedom</t>
  </si>
  <si>
    <t>Education Service Center, Region X</t>
  </si>
  <si>
    <t>Education Service Center, Region XI</t>
  </si>
  <si>
    <t>Ft. Worth ISD</t>
  </si>
  <si>
    <t>Lancaster ISD</t>
  </si>
  <si>
    <t>Literacy Instruction for Texas (LIFT)</t>
  </si>
  <si>
    <t>McKinney ISD</t>
  </si>
  <si>
    <t>Mountain View College (DCCCD)</t>
  </si>
  <si>
    <t>Richardson ISD</t>
  </si>
  <si>
    <t>Southern Methodist University</t>
  </si>
  <si>
    <t>Texas A&amp;M University - Commerce</t>
  </si>
  <si>
    <t>University of Texas at Arlington</t>
  </si>
  <si>
    <t>University of Texas at Dallas</t>
  </si>
  <si>
    <t>Community Members:</t>
  </si>
  <si>
    <t>Greater Dallas Chamber</t>
  </si>
  <si>
    <t>LULAC National Educational Service Centers</t>
  </si>
  <si>
    <t>North Texas Community College Consortium</t>
  </si>
  <si>
    <t>Fort Worth Chamber of Commerce</t>
  </si>
  <si>
    <t>Percentage of African American students in each district's 9th grade cohort of 2003-04 in different categories of outcomes</t>
  </si>
  <si>
    <t>Received MHP</t>
  </si>
  <si>
    <t>Received RHSP</t>
  </si>
  <si>
    <t>Received DAP</t>
  </si>
  <si>
    <t>Continuers</t>
  </si>
  <si>
    <t>Received GED</t>
  </si>
  <si>
    <t>Dropped Out</t>
  </si>
  <si>
    <t>Percentage of Asian students in each district's 9th grade cohort of 2003-04 in different categories of outcomes</t>
  </si>
  <si>
    <t>Percentage of Hispanic students in each district's 9th grade cohort of 2003-04 in different categories of outcomes</t>
  </si>
  <si>
    <t>Percentage of Native American students in each district's 9th grade cohort of 2003-04 in different categories of outcomes</t>
  </si>
  <si>
    <t>Percentage of White students in each district's 9th grade cohort of 2003-04 in different categories of outcomes</t>
  </si>
  <si>
    <t>Percentage of economically disadvantaged students in each district's 9th grade cohort of 2003-04 in different categories of outcomes</t>
  </si>
  <si>
    <t>Type of Move</t>
  </si>
  <si>
    <t xml:space="preserve">Dallas </t>
  </si>
  <si>
    <t xml:space="preserve">Denton </t>
  </si>
  <si>
    <t xml:space="preserve">DeSoto </t>
  </si>
  <si>
    <t xml:space="preserve">Duncanville </t>
  </si>
  <si>
    <t xml:space="preserve">Fort Worth </t>
  </si>
  <si>
    <t xml:space="preserve">Irving </t>
  </si>
  <si>
    <t xml:space="preserve">Lancaster </t>
  </si>
  <si>
    <t xml:space="preserve">Little Elm </t>
  </si>
  <si>
    <t xml:space="preserve">McKinney </t>
  </si>
  <si>
    <t xml:space="preserve">Mesquite </t>
  </si>
  <si>
    <t xml:space="preserve">Plano </t>
  </si>
  <si>
    <t xml:space="preserve">Richardson </t>
  </si>
  <si>
    <t xml:space="preserve">Wylie </t>
  </si>
  <si>
    <t>Andrea Maloy, Administrative Assistant, Early College High School Initiative, University of North Texas</t>
  </si>
  <si>
    <t>"I Have a Dream Foundation"--Ft. Worth</t>
  </si>
  <si>
    <t>Brookhaven Community College</t>
  </si>
  <si>
    <t>Collin County Community College District</t>
  </si>
  <si>
    <t>Communities in Schools</t>
  </si>
  <si>
    <t>Linda Neaville, Assistant to the Meadows Chair for Excellence in Education, University of North Texas</t>
  </si>
  <si>
    <t>N</t>
  </si>
  <si>
    <t>M</t>
  </si>
  <si>
    <t>SD</t>
  </si>
  <si>
    <t>Whitney-Mann U Test</t>
  </si>
  <si>
    <t>Finding</t>
  </si>
  <si>
    <t>Council</t>
  </si>
  <si>
    <t>G6 - Reading</t>
  </si>
  <si>
    <t>G7 - Reading</t>
  </si>
  <si>
    <t>G7 - Writing</t>
  </si>
  <si>
    <t>G8 - Science</t>
  </si>
  <si>
    <t>Source: Texas Education Agency, Grade-Level Retention Data, 2005-2006 and 2006-2007</t>
  </si>
  <si>
    <t>Number of students in each district's 9th grade cohort of 2003-04 that graduated in the same district in 2007 on MHP, RHSP, or DAP (transposed)</t>
  </si>
  <si>
    <t>Source: Texas PK-16 Public Education Information Resources: High School Graduates Longitudinal Analysis - by District</t>
  </si>
  <si>
    <t>First Time 9th Graders Advanced to 10th Grade on Time in 2006-2007</t>
  </si>
  <si>
    <t>Twelfth Graders Taking Advanced Coursework in 2007-2008</t>
  </si>
  <si>
    <t>2006-2007</t>
  </si>
  <si>
    <t xml:space="preserve">       </t>
  </si>
  <si>
    <t>Dallas</t>
  </si>
  <si>
    <t>Denton</t>
  </si>
  <si>
    <t>Hispanic</t>
  </si>
  <si>
    <t xml:space="preserve"> African American</t>
  </si>
  <si>
    <t>African American</t>
  </si>
  <si>
    <t>White</t>
  </si>
  <si>
    <t>2004-2005</t>
  </si>
  <si>
    <t>Region 10</t>
  </si>
  <si>
    <t>2003-2004</t>
  </si>
  <si>
    <t>Region 11</t>
  </si>
  <si>
    <t>2002-2003</t>
  </si>
  <si>
    <t>Native American</t>
  </si>
  <si>
    <t>McKinney</t>
  </si>
  <si>
    <t>Plano</t>
  </si>
  <si>
    <t>Wylie</t>
  </si>
  <si>
    <t>Cedar Hill</t>
  </si>
  <si>
    <t>% of Asian</t>
  </si>
  <si>
    <t>% of Hispanic</t>
  </si>
  <si>
    <t>% of White</t>
  </si>
  <si>
    <t>List of Tables</t>
  </si>
  <si>
    <t>With Special Thanks To:</t>
  </si>
  <si>
    <t>2005-2006</t>
  </si>
  <si>
    <t>Part 1</t>
  </si>
  <si>
    <t>2006-07</t>
  </si>
  <si>
    <t>Elementary School Students' TAKS Performances</t>
  </si>
  <si>
    <t>Black%</t>
  </si>
  <si>
    <t>Retention Rate for Asian Middle and High School Students by ISD in 2005-2006</t>
  </si>
  <si>
    <t>Retention Rate for Low SES Middle and High School Students by ISD in 2005-2006</t>
  </si>
  <si>
    <t>Retention Rate for Male Middle and High School Students by ISD in 2005-2006</t>
  </si>
  <si>
    <t>Retention Rate for Female Male Middle and High School Students by ISD in 2005-2006</t>
  </si>
  <si>
    <t>Number of 9th grader cohort graduated on RHSP in 2007</t>
  </si>
  <si>
    <t>Number of 9th grader cohort graduated on DAP in 2007</t>
  </si>
  <si>
    <t>Number of 9th grader cohort as Continuers in 2007</t>
  </si>
  <si>
    <t>Grade 6</t>
  </si>
  <si>
    <t>Grade 7</t>
  </si>
  <si>
    <t>Grade 8</t>
  </si>
  <si>
    <t>Grade 9</t>
  </si>
  <si>
    <t>Grade 10</t>
  </si>
  <si>
    <t>Grade 11</t>
  </si>
  <si>
    <t>Grade 12</t>
  </si>
  <si>
    <t>Retention Rate for 6th Graders by Demographics for ISDs in 2006-2007</t>
  </si>
  <si>
    <t>Retention Rate for 7th Graders by Demographics for ISDs in 2006-2007</t>
  </si>
  <si>
    <t>Retention Rate for 8th Graders by Demographics for ISDs in 2006-2007</t>
  </si>
  <si>
    <t>Retention Rate for 9th Graders by Demographics for ISDs in 2006-2007</t>
  </si>
  <si>
    <t>Retention Rate for 10th Graders by Demographics for ISDs in 2006-2007</t>
  </si>
  <si>
    <t>Retention Rate for 11th Graders by Demographics for ISDs in 2006-2007</t>
  </si>
  <si>
    <t>G8 - Reading</t>
  </si>
  <si>
    <t>Z</t>
  </si>
  <si>
    <t>Table 51</t>
  </si>
  <si>
    <t>% of African American</t>
  </si>
  <si>
    <t>% of Native American</t>
  </si>
  <si>
    <t>% of Economically Disadvantaged</t>
  </si>
  <si>
    <t>Numbers and Percentages of First-time 9th Graders Advanced to 10th Grade on Time in 2006-07</t>
  </si>
  <si>
    <t>Table 52</t>
  </si>
  <si>
    <t>Numbers and Percentages of 12th Graders Taking Advanced Coursework in 2007-2008</t>
  </si>
  <si>
    <t>First-time 9th Graders Taking Advanced Courses in 2007-2008</t>
  </si>
  <si>
    <t>First-time 9th Graders Advanced to 10th Grade on Time in 2006-2007</t>
  </si>
  <si>
    <t>Regional School Demography and Changes</t>
  </si>
  <si>
    <t>G6-Reading</t>
  </si>
  <si>
    <t>References</t>
  </si>
  <si>
    <t>Council &lt; State</t>
  </si>
  <si>
    <t>2.80**</t>
  </si>
  <si>
    <t>3.68***</t>
  </si>
  <si>
    <t>15.18***</t>
  </si>
  <si>
    <t>7.45***</t>
  </si>
  <si>
    <t>17.68***</t>
  </si>
  <si>
    <t>10.98***</t>
  </si>
  <si>
    <t>8.89***</t>
  </si>
  <si>
    <t>Source: Texas PK-16 Public Education Information Resource: High School Graduates Longitudinal Analysis - by District</t>
  </si>
  <si>
    <t xml:space="preserve">Council </t>
  </si>
  <si>
    <t>Note: The Native American group was omitted due to no enrollment in many districts.</t>
  </si>
  <si>
    <t>Source: Texas Education Agency, Grade-Level Retention Data, 2006-2007</t>
  </si>
  <si>
    <t>Source: Texas Education Agency, Grade-Level Retention Data, 2005-2006</t>
  </si>
  <si>
    <t>Part 4</t>
  </si>
  <si>
    <t>TAKS Indicators in Middle School</t>
  </si>
  <si>
    <t>Accountability Rating and AYP in 2007-2008</t>
  </si>
  <si>
    <t>Track the Change - Enrollment Annual Growth Rate from 2003-2004 to 2007-2008</t>
  </si>
  <si>
    <t>College-Ready for Both English Language Arts and Mathematics and Enrollment for the Class of 2007</t>
  </si>
  <si>
    <t>College-Ready Graduates by Demographic Groups for the Classes of 2006 and 2007</t>
  </si>
  <si>
    <t>Track the Change - College-Ready on TSI - Higher Education Readiness by Demographic Groups between 2003-04 and 2007-08</t>
  </si>
  <si>
    <t>High School Graduates That Earn H.E. Degree or Certificate in 6 Years or Less in Classes of 1999, 2000, and 2001</t>
  </si>
  <si>
    <t>Universities that Offered Baccalaureate Degrees to High School Graduates in Classes of 1999, 2000, and 2001</t>
  </si>
  <si>
    <t>10.  The Average Annual Change Rate of Total Pre-K-12 Student Enrollment from 2003 to 2008</t>
  </si>
  <si>
    <t>14.  Total Number of Public Pre-K Enrollment for Each ISD in 2007-2008</t>
  </si>
  <si>
    <t>Recommendations</t>
  </si>
  <si>
    <t>Appendix A:  Summary of the 2007 Gap Analysis Report</t>
  </si>
  <si>
    <t>Appendix B:  Recommendations in the 2007 Gap Analysis Report</t>
  </si>
  <si>
    <t>Appendix C:  North Texas Regional P-16 Council Meeting Minutes in 2008</t>
  </si>
  <si>
    <t>Accountability Ratings and Adequate Yearly Progress (AYP) for the School Districts</t>
  </si>
  <si>
    <t>Track the Change - Accountability Rating and AYP from 2004 to 2008</t>
  </si>
  <si>
    <t>Summary of the Socio-demographic and School Contexts</t>
  </si>
  <si>
    <t>Source: THECB P-16 Initiatives Ad Hoc Data Files on grades 6-8 TAKS scale scores in 2007-2008.</t>
  </si>
  <si>
    <t>The boxplots below, originally created in SPSS, display the score distributions of the eight interested TAKS scores in the regional council and the state. They show that the distribution patterns on each of the TAKS score between the regional and the state were similar to each other. In addition, both the state and the regional council seemed to have more outliers in the lower bound than in the upper bound. But the regional council was consistently lower than the state on the median. It was also generally lower than the state on the other four major statistics: minimum, first quartile, third quartile, and maximum. These findings imply that the regional council was not only lower than the state on the mean but possibly on other percentile points as well. The two particular scores frequently reported in the AEIS of the Texas Education Agency are 2100 and 2400, the minimum thresholds for meeting the passing and commended standards, respectively. Thus, the percentile ranks of these two scores in the regional council and the state for each of the eight TAKS tests were explored next.</t>
  </si>
  <si>
    <t xml:space="preserve">•  The differences between the regional council and the state were larger on Mathematics and Science than on English Language Arts, and larger in Grades 7-8 than in Grade 6. </t>
  </si>
  <si>
    <t>Percentage of the 9th Grade Cohort of 2003-2004 in Different Categories of Outcomes by Ethnicity and SES in 2006-2007</t>
  </si>
  <si>
    <t>Note: No data for the Lancaster ISD are available for the 2005-2006 school year.</t>
  </si>
  <si>
    <t>On Middle School TAKS Indicators</t>
  </si>
  <si>
    <t>On Retention Rate in 6-12th Grades</t>
  </si>
  <si>
    <t>On High School Success Indicators</t>
  </si>
  <si>
    <t>Source: The THECB P-16 Initiatives Ad Hoc Data on First-Time 9th Graders Advanced to 10th Grade on Time in 2006-2007.</t>
  </si>
  <si>
    <t>Source: The THECB P-16 Initiatives Ad Hoc Data on 12th Graders Taking Advanced Coursework in 2007-2008.</t>
  </si>
  <si>
    <t>The Different Graduation Outcomes for the 9th Grade Cohort of 2003-2004 in 2006-2007</t>
  </si>
  <si>
    <t>Source: The THECB P-16 Initiatives Ad Hoc Data on the Outcomes of the 9th Grade Cohort of 2003-04</t>
  </si>
  <si>
    <t>Texas Higher Education Coordinating Board,  P-16 Specialists</t>
  </si>
  <si>
    <t>Gap Analysis  Task Group Members:</t>
  </si>
  <si>
    <t>Fidel Castillo, Tarrant County College</t>
  </si>
  <si>
    <t>Dr. Donna Crenshaw, DeSoto ISD</t>
  </si>
  <si>
    <t>Denise Davis, Early College High School Initiative</t>
  </si>
  <si>
    <t>Dr. Jeanne Gerlach,  University of Texas, Arlington</t>
  </si>
  <si>
    <t>Dr. Kizuwanda Grant, Mountain View College</t>
  </si>
  <si>
    <t>Dr. Francine Holland, Education Service Center, Region XI</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</si>
  <si>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</si>
  <si>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</si>
  <si>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</si>
  <si>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</si>
  <si>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*Writers"</t>
  </si>
  <si>
    <t>Dr. Jim Roberts, University of North Texas</t>
  </si>
  <si>
    <t>Dr. Liliana Valadez, Dallas ISD</t>
  </si>
  <si>
    <t>Part 2</t>
  </si>
  <si>
    <t>Part 3</t>
  </si>
  <si>
    <t>Gap Analysis in Postsecondary Education</t>
  </si>
  <si>
    <t>Number of 9th grader cohort Received GED in 2007</t>
  </si>
  <si>
    <t>Number of 9th grader cohort dropped out from 2003-04 through 2006-07</t>
  </si>
  <si>
    <t>Number of 9th grader cohort as other leavers</t>
  </si>
  <si>
    <t>Low SES</t>
  </si>
  <si>
    <t>Asian</t>
  </si>
  <si>
    <t>Economically Disadvantaged</t>
  </si>
  <si>
    <t>.</t>
  </si>
  <si>
    <t>Retention Rate for Low SES Middle and High School Students by ISD in 2006-2007</t>
  </si>
  <si>
    <t>Retention Rate for Male Middle and High School Students by ISD in 2006-2007</t>
  </si>
  <si>
    <t>Retention Rate for Female Male Middle and High School Students by ISD in 2006-2007</t>
  </si>
  <si>
    <t>Dr. Jean Keller, University of North Texas*</t>
  </si>
  <si>
    <t>Executive Summary</t>
  </si>
  <si>
    <t>Introduction to the 2008 Report</t>
  </si>
  <si>
    <t>Female</t>
  </si>
  <si>
    <t xml:space="preserve"> Hispanic</t>
  </si>
  <si>
    <t xml:space="preserve"> White</t>
  </si>
  <si>
    <t xml:space="preserve"> Male</t>
  </si>
  <si>
    <t>Postsecondary Summary</t>
  </si>
  <si>
    <t>Number of 9th grade cohort (2003-04 - 2006-07)</t>
  </si>
  <si>
    <t>Number of 9th grader cohort graduated on MHP in 2007</t>
  </si>
  <si>
    <t xml:space="preserve">Comparison of the Change Rate of High School Graduates with Different Plans in 1998-2007 </t>
  </si>
  <si>
    <t>Change Rate of High School Graduates in Different Plans in 1998-2007</t>
  </si>
  <si>
    <t>North Texas Regional P-16 Council Members:</t>
  </si>
  <si>
    <t>Dr. V. Barbara Bush, University of North Texas</t>
  </si>
  <si>
    <t>Dr. Mary Harris, University of North Texas</t>
  </si>
  <si>
    <t>Dr. Pam Haws, University of Texas at Arlington</t>
  </si>
  <si>
    <t>Dr. Changkuan Xu, University of North Texas*</t>
  </si>
  <si>
    <t>Gap Analysis for Elementary Education (PK - Grade 5)</t>
  </si>
  <si>
    <t>Enrollment in Public Pre-Kindergarten</t>
  </si>
  <si>
    <t>Total Enrollment of 4-year Old Children in Public Pre-Kindergarten in 2007-2008</t>
  </si>
  <si>
    <t>Total Enrollment in Public Pre-Kindergarten by Ethnicity in 2007-2008</t>
  </si>
  <si>
    <t>First Graders Struggling in Reading or Mathematics in the Regional Council and its Member ISDs in 2006-2007</t>
  </si>
  <si>
    <t>The Comparison between the Regional Council and the State on Grade Level for First Graders in 2006-2007</t>
  </si>
  <si>
    <t>2.   Percent of Population in Low SES in 2007 and LEP in 2000 for the Selected North Texas Counties</t>
  </si>
  <si>
    <t>5.   Total Enrollment of Students, Total number of Schools, and Percents of Different Types of Schools in the Regional Council in 2007-2008</t>
  </si>
  <si>
    <t>6.  Three District Types with Number of Students in the Regional Council in 2007-2008</t>
  </si>
  <si>
    <t>7.  Students' Demography between the Regional Council and the State in 2007-2008</t>
  </si>
  <si>
    <t xml:space="preserve">8.  Percent of the Total Enrollment of PK-12 Students by Demographics from 2003 to 2008
</t>
  </si>
  <si>
    <t xml:space="preserve">11. The Average Annual Change Rate of PK-12 Student by Demographic Variables from 2003 to 2008  in Relative to the Size in 2002
</t>
  </si>
  <si>
    <t xml:space="preserve">12.  Comparisons of Accountability Ratings and AYP Evaluations between the Regional Council and the State in 2008
</t>
  </si>
  <si>
    <t>13.  The Annual Change Rate of Accountability Ratings and AYP from 2004 to 2008</t>
  </si>
  <si>
    <t>18.  Number of Grade 1 Student Struggling in Reading or Mathematics in 2006-07</t>
  </si>
  <si>
    <t>20.  Percent of 1st Graders Meeting Standards for 2nd Grade in 2006-2007</t>
  </si>
  <si>
    <t>21.  Percent of 3rd Graders Meeting the Passing and Commended Standards of TAKS in Reading in 2007-2008</t>
  </si>
  <si>
    <t>22.  Percent of Meeting the Passing Standards in Grade 3 TAKS Reading in 2007-2008</t>
  </si>
  <si>
    <t>31.  Average Annual Change Rates on Grade 3 Reading TAKS Test from 2003 to 2008</t>
  </si>
  <si>
    <t>33.  Average Annual Change Rate on Grade 4 Writing TAKS from 2003 to 2008</t>
  </si>
  <si>
    <t xml:space="preserve">35.  Average Annual Change Rate in Grade 5 TAKS Math from 2003 to 2008 </t>
  </si>
  <si>
    <t>Part 3 of this report on the gap analysis for secondary education contains three major sections. Section 1 focuses on the TAKS performances in middle school grades in 2007-2008. More specifically, guided by the data analysis requirement from the THECB P-16 Initiatives, we examined the TAKS scale scores in 6th grade Mathematics and Reading, 7th grade Mathematics, Reading, and Writing, and 8th grade Mathematics, Reading, and Science. Section 2 concentrates on the retention rate. To identify the possible trends across the grades and over the time, we expanded the scope of retention rates in Grades 6 - 8 in 2007 to include the data in Grades 6 - 12 in -2006 and 2007. The last section is on the high school success factors, which have four components: the 9th graders taking advanced courses, the 9th graders advanced to 10th grade on time, the 12 graders taking advanced coursework, and the different graduation outcomes for the 9th grade cohort of 2003-2004.</t>
  </si>
  <si>
    <t>The THECB P-16 Initiatives provided the data on distributions of the TAKS scale scores with the number of students and the cumulative frequency at each scale score at the district and regional council level in 6th grade Reading and Mathematics; 7th grade Reading, Mathematics, and Writing; and 8th grade Reading, Mathematics, and Science in 2007-2008. In this report, these data were examined for: (a) the group differences between the state and the regional council, (b) the distribution patterns in the state and the regional council, and (c) the comparisons of the percentile ranks in the state and the council on the scores of 2100 and 2400, the two particular threshold points on meeting the passing and commended standards.</t>
  </si>
  <si>
    <t>To compare the group differences between the state and the North Texas Regional P-16 Council on these TAKS scores, the means in the state and the regional council on each TAKS test are needed. As the THECB initially provided the data for Council 7 (13 ISDs, without the Dallas ISD) and Council 30 (with the Dallas ISD only) separately, the two files had to be first merged as this report combined the original Council 7 and Council 30 into the new Council 7. The first step was to make the two councils have the same set of the scale scores as the state. Then, the frequencies in the two regional councils for each scale score were combined. This step was critical for comparing the percentile ranks of the scale scores of 2100 and 2400 between the state and the North Texas Regional P-16 Council as well. The next step was to weight each scale score by frequency. After these steps, the group mean can be obtained from the frequency distribution chart via SPSS, which was omitted in this report to save space. Finally, the nonparametric Whitney-Mann test was used to examine the group differences as the distributions of the scale scores were generally not normally distributed (Wuensch, 2004). As the sample sizes were relatively large, the conservative .01 level was chosen as the threshold to detect the statistical significance.</t>
  </si>
  <si>
    <t>Table 36</t>
  </si>
  <si>
    <t>Table 36 first presents the mean TAKS scale scores on the interested grades and subjects in the regional council and the state. It shows that, in all of the cases, the mean score for the North Texas Regional P-16 Council were slightly lower than the corresponding one in the state. For the differences between subject areas, both the state and the regional council demonstrated relatively higher scores on English Language Arts than on Mathematics or Sciences at each grade.</t>
  </si>
  <si>
    <t>The group differences on the eight TAKS mean scale scores between the regional council and the state were further examined by the Whitney-Mann U test as shown in Table 37. The results demonstrated that all of the group differences between the regional council and the state were statistically significant at least at the .01 level. The council consistently scored lower than the state in all of the TAKS tests. The differences seemed to be larger in 7-8th grades than in Grade 6. However, it should be noted that the practical significances of these differences in Cohen's d were generally either small or trivial. Hence, the regional council was not dramatically lower than the state on these TAKS scores.</t>
  </si>
  <si>
    <t>Table 37</t>
  </si>
  <si>
    <t>G8-Reading</t>
  </si>
  <si>
    <t>Note: 1. The mean scale scores were weighted by frequency.</t>
  </si>
  <si>
    <t xml:space="preserve">          2. ** indicates significant at the .01 level and *** indicates significant at the .001 level.</t>
  </si>
  <si>
    <t>To convert a particular TAKS score to a percentile rank, the first step was to ensure the frequency distribution for Council 7 and Council 30 from the data files provided by the THECB have the same scale scores as the state. If any particular scale score was in the frequency table for the state but not for Council 7 or Council 30, the score needed to be added with zero frequency to the council file(s). Then, the two frequency distribution tables for Council 7 and Council 30 were merged into one table for the North Texas Regional P-16 Council. The last step was to compute the percentile rank for every scale score in the frequency distribution list by using the formula provided by the Division of Student Assessment of the Texas Education Agency (Texas Education Agency, 2009). The two particular interested scale scores for this report were 2100 and 2400.</t>
  </si>
  <si>
    <t>Table 38</t>
  </si>
  <si>
    <t>A percentile rank for a scale score indicates the relative position of that score in the underlying population. For instance, if the scale score of 2100 in 6th grade Mathematics in the state has a percentile rank of 21%, then it indicates that there were 21% students scoring less than 2100. In other words, there were 79% of students scoring higher than 2100. For easy comprehension, the percentage over the percentile rank of the scale score rather than the original percentile rank was used in this report. Table 38 lists the percentages over the percentile ranks of the scale scores of 2100 and 2400 in the state and the regional council on the eight TAKS tests. For example, it shows that 79% and 77% students scored at least 2100 in 6th grade Mathematics in the state and the regional council, respectively. In other words, the same 2100 point in the state had a lower percentile rank than that in the regional council. More specifically, the state performed better than the regional council with 2 points on the percentile ranks for this particular score.</t>
  </si>
  <si>
    <t>The information in Table 38 indicates that students generally scored higher in English Language Arts than in Mathematics and Science at the scores of 2100 and 2400 in both the state and the regional council. For instance, on the TAKS tests in 7th grade Mathematics and 8th grade Mathematics and Science, more than 24% of the students did not meet the minimum passing standards and less than 20% students scored higher than 2400. These performance indices in math and science were remarkably lower than those in 6-8th grade Reading and 7th grade Writing. Thus, the middle school students generally performed better in English Language Arts than in Mathematics and Science, especially at the 2100 score point. The only exception seemed to be on 6th grade Mathematics, in which there were about 35% students scoring higher than 2400 in both the state and the council, noticeably higher than the corresponding percents in 7th grade Reading and Writing for the score of 2400.</t>
  </si>
  <si>
    <t>The chart below further shows that the percentile rank differences at the scores of 2100 and 2400 between the state and the regional council on the eight TAKS tests. It demonstrates that in all of the cases but the one in 6th grade Mathematics at the score of 2400, the state outperformed the regional council. The percentile rank difference was usually larger at the score of 2100 than that at the score of 2400. In addition, the differences appeared larger in Mathematics and Science than in Reading and Writing.</t>
  </si>
  <si>
    <t>at 2100</t>
  </si>
  <si>
    <t>at 2400</t>
  </si>
  <si>
    <t>In summary, the analysis on the TAKS test performances in middle school has revealed the following the four findings. First of all, the regional council was statistically lower than the state on all of the eight tests usually at the .001 level, but with trivial or small effect sizes. Secondly, both the state and the regional council generally performed better in English Language Arts than in Mathematics or Science. Thirdly, the regional council had a higher percent of students not meeting the passing standards and a lower ratio of students meeting the commended standards than the state. Lastly, the percentile rank differences between the regional council and the state were normally larger in Mathematics or Science than in English Language Arts.</t>
  </si>
  <si>
    <t>The implications of the above findings are multifaceted. First, we need to concentrate more on Mathematics and Science than on English Reading and Writing, especially in 7-8th grades. Second, as the regional council had higher percents of students scoring less than 2100 than the state, we should make an extra effort to help these low performance students. Third, we also need to increase the percents of students on meeting the commended standards at the same time, which were typically lower than 25% in 2008. Last but not least, there is a need to further identify the low performance districts/campuses in the future although the data were not provided by the THECB P-16 Initiatives for the 2008 gap analysis.</t>
  </si>
  <si>
    <t>The Division of Accountability Research of the Texas Education Agency defines the grade-level retention rate as the percentage of students who were retained in the same grade from one school year to the next. And it publishes the grade-level retention data from Kindergarten to Grade 12 in 2005-2006 and 2006-2007 at the state, ESC region, and district level. The THECB P-16 Initiatives also provided raw data on the total number of students and the number of students retained in the ethnic and economically disadvantaged groups for 6-8th grades in 2006-2007 in each district in the P-16 regional councils. However, as the data file on the number of students from the THECB P-16 Initiatives had many missing values, the grade-level retention data from the Division of Accountability Research of the Texas Education Agency were used in this report. In addition, the scope was expanded to include Grades 9-12 and the school year of 2005-2006. Nevertheless, as the exact number of students retained in each demographic group in each ISD is not always available on the web report from the Division of Accountability Research, the retention rates for the north Texas regional council cannot be computed. Instead, the retention rates for the ESC Regions 10 and 11, along with the data for the state, were used. In addition, the Native American and Asian/Pacific Islander groups were omitted due to insufficient data in some ISDs in the regional council.</t>
  </si>
  <si>
    <t>Table 39</t>
  </si>
  <si>
    <t>Table 40</t>
  </si>
  <si>
    <t>Table 41</t>
  </si>
  <si>
    <t xml:space="preserve">Tables 39-41 show that the retention rates in 6-8th grades were low, typically less than 2% in either the collective or the individual groups in the state, the two ESC Regions, and most of the ISDs. Also the retention rate tended to decrease from 2005-2006 to 2006-2007 in most of the groups in the 17 entities. For the ethnic groups at the state and region level, African American and Hispanic were higher than White. Similarly, male had higher retention rates than female. The low SES group also demonstrated relatively high retention rates. Nevertheless, there were variations to the above general patterns in the districts.
</t>
  </si>
  <si>
    <t>The retention rate in 9th grade suddenly jumped to 14-17% at the state and the ESC regions as shown in Table 42. Most of the individual groups in the 17 entities had the retention rates between 10% and 25%. Two general trends appeared for the 9th grade retention. Firstly, the African American, Hispanic, low SES, and male groups had higher rates than the White and female groups. Secondly, the retention rate had declined from 2005-2006 to 2006-2007 in most of the groups in the 17 entities.</t>
  </si>
  <si>
    <t>The information in Tables 43-45 indicates that the retention rates in 10-12th grades generally dropped to 5-10% from the pike in 9th grade. The pattern of the group differences identified in the earlier grades was again observed in these three high school grades, that is, the African American, low SES, and male groups showed higher retention rates than the White and female groups. Also the retention rates in 10-11th seemed declining from 2005-2006 to 2006-2007. However, different from the change trend in the earlier six grades, the retention rate at 12th grade had increased in most of the groups in the 17 entities from 2005-2006 to 2006-2007.</t>
  </si>
  <si>
    <t>Tables 46-51 display the retention rates in the collective and five demographic groups across the secondary grades in the two years. There seemed to be two general patterns. First, the retention rates were low, about 1-2%, in 6-8th grades, then jumped to the peak around 15% at grade 9, and afterward dropped to halfway of the 9th-grade pike in 10-12th grades. The second pattern was that the retention rates generally declined from 2005-2006 to 2006-2007 in all but 12th grade. These two patterns appeared to hold in both the collective and individual groups in most of the 17 entities.</t>
  </si>
  <si>
    <t xml:space="preserve">Table 52 displays the overall retention rates in the 17 entities at each of the seven grades in 2005-2006 and 2006-2007. It demonstrates that the ESC Regions 10 and 11 overall were similar to the state in the two school years. However, there were some districts within the regional council significantly departed from this general pattern at each grade. </t>
  </si>
  <si>
    <t>The retention rates were examined from three different perspectives in this report. Tables 39-45 first present the retention rates at each of the seven grades by the collective and the six individual demographic groups in the state, two ESC regions, and the 14 ISDs in the North Texas Regional P-16 Council. Then Tables 46-51 display the retention rates in each of the seven groups by grade in the 17 entities. Such a presentation makes it possible to capture the changing trend on grade in each of the seven groups in the 17 entities. Finally, Table 52 concurrently demonstrates the overall retention rate in the 17 entities in each of the seven grades. The information from this table enables us to directly compare the retention rates among the 17 entities at each of the seven grades.</t>
  </si>
  <si>
    <t>The data analysis on retention rate in secondary schools seemed to have found the following four patterns or trends. First, the African American, Hispanic, low SES, and male groups tended to have higher retention rates than the White and female groups. Second, retention rate was generally less than 3% in 6-8th grades, but jumped sharply to above 15% at the 9th grade, and then dropped to about 7% in 10-12th grades. Third, retention rate generally decreased from 2005-2006 to 2006-2007. At last, some districts in the regional council demonstrated the irregularly high rates in the two school years. These findings imply that, in order to improve the retention rate, we need to particularly concentrate on: (a) the African American, Hispanic, Low SES, and Male groups; (b) the high-school grades, especially the 9th grade; and (c) the districts with relatively high rates across the grades and the school years.</t>
  </si>
  <si>
    <t>For the success factors in high school, the THECB P-16 Initiatives chose four data elements: (a) the first-time 9th graders taking 10th grade level courses in either English II, Geometry, or World History in 2007-2008, (b) the first-time 9th graders advanced to 10th grade on time in 2006-2007, (c) the 12th graders taking AP/IB course(s) or advanced courses in CTE in 2007-2008, and (d) the different outcomes for the 2003-2004 9th grade cohort in 2006-2007. In addition, this report tracked the graduation plans from 1997-1998 to 2006-2007 in the 14districts in the regional council by using the High School Graduates Longitudinal Analysis report from the Texas PK-16 Public Education Information Resources.</t>
  </si>
  <si>
    <t>Table 53 below shows the percents of the first-time 9th graders taking 10th grade level courses in the North Texas Regional P-16 Council and its member districts in 2007-2008. The percentage for each group in the regional council was computed as the weighted percentage of the 14 ISDs based on the percentage and the number of students in that group. This strategy was also used in calculating the percentages of 9th grader advanced to 10th grade on time and 12th graders taking advanced courses for the regional council in the next two tables.</t>
  </si>
  <si>
    <t>It demonstrates that at the council level, the African American, Hispanic, and low SES groups had relatively low percentages, with a value of 15%, 18%, and 16%, respectively. In contrast, the White and Asian/Pacific Islander groups were double or even triple of the percentages for the three groups. The White and Asian/Pacific Islander groups also appeared to be consistently higher than the African American, Hispanic, and low SES groups at the district level. Four ISDs (i.e., Cedar Hill, Dallas, Fort Worth, and Richardson) seemed to be higher than the council as a whole in most of the five groups. It is also interesting to note that the normally high performance districts on the other indicators in the earlier grades did not show high percentages on this indicator.</t>
  </si>
  <si>
    <t>Table 53</t>
  </si>
  <si>
    <t>Table 55</t>
  </si>
  <si>
    <t>Table 54</t>
  </si>
  <si>
    <t xml:space="preserve">The THECB P-16 Initiatives provided the following data on the 9th grade cohort of 2003-04 in different ethnic and the low SES groups in each district: (a) the number of students in the 9th grade cohort (that is, all students who were in district membership as first-time 9th graders in 2003-04 and were also in the district membership 4 years later, 2006-2007), (b) the numbers of students in the district's 9th grade cohort of 2003-04 that graduated in the same district in 2007 on MHP, RHSP, or DAP, (c) the number of students in the district's 9th grade cohort of 2003-04 that were continuers in the same district in 2006-2007, (d) the number of students in the district's 9th grade cohort of 2003-04 that received GED in the same district by August 21 2007, (e) the number of students in the district's 9th grade cohort of 2003-04 that dropped out from 2003-04 through 2006-07 based on the definition of dropout from the National Center for Educational Statistics (NCES), and (f) the number of students in the district's 9th grade cohort of 2003-04 that were other leavers. In one of its earlier AEIS reports on the 9th grade cohort studies, TEA defined the denominator as the sum of students who graduated, continued for 5th year, received GED, and dropped out. This definition does not include other leavers. The present report used the same definition for the denominator. In addition to presenting the percentages on different outcomes of the cohort, the AEIS report also reported the Completion Rate I, a composite index without GED, as the ratio of the numbers of students received diploma and continued for 5th year over the number of students in the cohort. This composite rate has been used in determining the standard accountability rating since 2006. Hence, this index was calculated as well in this report.
</t>
  </si>
  <si>
    <t>Table 56</t>
  </si>
  <si>
    <t>Note 1: The Native American group was omitted due to no enrollment in many districts.</t>
  </si>
  <si>
    <t>Note 2: Empty cells indicate that no data were provided and 0% means the number provided is zero explicitly.</t>
  </si>
  <si>
    <t>The findings on the 9th grade cohort of 2003-2004 indicated that the regional council had majority of the students graduated on RHSP and the least number of graduates received GED in each of the groups. However, group differences existed on other four outcomes. The African American, Hispanic, and low SES groups had higher percentages on MHP, continuers, and dropped out, and lower percentages on DAP than the White and Asian/Pacific Islander groups. The Completion Rate I was over 75% for each group in the regional council. But the Asian/Pacific Islander and White groups were much higher than the other three groups, above or approaching to 95%. These findings shed some light on identifying the target groups with unsatisfactory percentages for improvement in the school districts.</t>
  </si>
  <si>
    <t>The Texas PK-16 Public Education Information Resource (TPEIR) provides data on High School Graduates Longitudinal Analysis in three different diploma types: RHSP, MHP/IEP, and DAP from 1991-1992 to 2006-2007 for the state, the ESC regions, and the school districts. The three categories were exclusive and added up to 100% for each educational constituent. For this report, the most recent 10-year data from 1997-1998 to 2006-2007 were tracked to identify the change patterns. The percentage of a particular diploma type in a particular year for the North Texas Regional P-16 Council was computed as the ratio of the number of total graduates on that category across the 14 districts over the number of total students in these ISDs. After the percentages for each of the categories in the 10 years were obtained, they were presented in Table 57. The regression coefficient of the linear equation for each trend line indicates the average annual change rate for that category.</t>
  </si>
  <si>
    <t>Table 57</t>
  </si>
  <si>
    <t>Table 57 shows that the average annual change rates on RHSP, MHP/IEP, and DAP in the state from 1997-1998 to 2006-2007 were about 5%, -5%, and 0%, respectively. The regional council was 1% faster than the state on the growth of RHSP and about 1% faster than the state on the decline of MHP/IEP. However, the regional council was slightly faster than the state on the decline of DAP. Within the regional council, the annual change rates of these three diploma types varied by district. But majority of the ISDs demonstrated the same change trend as that in the state or the regional council, that is, a positive growth rate on RHSP, a negative change rate on MHP/IEP, and a small negative change rate on DAP.</t>
  </si>
  <si>
    <t>Table 58</t>
  </si>
  <si>
    <t>Table 58 further compares the average annual change rates on the three diploma types in the state, the regional council, and the districts. On RHSP, the annual growth rates for the districts in the council ranged from 3% to 11%. The Lancaster ISD had the fastest annual growth rate on RHSP in the council. The Cedar Hill and Dallas ISDs were also 3% faster than the regional council as a whole. On the other hand, the Wylie ISD appeared to have the slowest annual growth rate of 3% on RHSP from 1998 to 2007. The annual change rate on MHP/IEP was basically the opposite of that on RHSP. The districts with faster positive growth rates on RHSP generally had faster negative change rates on MHP/IEP. Again, the three districts with the largest improvement were the Lancaster, Cedar Hill, and Dallas ISDs. On DAP, the average annual growth rates ranged from -3% to 1%. The Cedar Hill ISD was the only one with a positive annual growth rate on DAP.</t>
  </si>
  <si>
    <t>The analysis on the longitudinal data on high school graduates' diploma types revealed that all of the 16 education constituents had positive annual growth rates on RHSP and negative annual change rates on MHP/IEP in the 10-year period from 1998 to 2007. Whereas these two change trends were desirable, the annual change rates on DAP were close to zero, undesirably stagnant. This finding indicates that the public high schools in Texas have not paid enough attention to the academically excellent students. In the future, we may need to increase the growth rate on DAP as well, while maintaining the positive growth on RHSP and the negative decline on MHP/IEP.</t>
  </si>
  <si>
    <t>• The regional council generally had higher percentage of students not meeting the minimum passing standards and low percentage of students meeting the commended standards than the state across the grades and subject areas based the analysis of the percentile ranks for the scale scores of 2100 and 2400.</t>
  </si>
  <si>
    <t>• The retention rates in the middle school grades (6-8th) were generally less than 3% in the state, the two local ESC regions, and the 14 districts in the regional council.</t>
  </si>
  <si>
    <t>• The retention rate was at its pike of 15% or higher in Grade 9, then dropped to around 7-8% in 10-12th grades.</t>
  </si>
  <si>
    <t>• The African American, Hispanic, low SES, and male groups had higher retention rates than the White and female groups.</t>
  </si>
  <si>
    <t>• The retention rate typically declined from 2005-2006 to 2006-2007 in the state, Regions 10 and 11, and the 14 ISDs.</t>
  </si>
  <si>
    <t>• On the ratio of first time 9th graders taking 10th grade level courses in different demographic groups, the White and Asian/Pacific Islander were at least twice higher than the African American, Hispanic, and low SES counterparts in the school year of 2007-2008.</t>
  </si>
  <si>
    <t>• Over 79% first-time 9th graders advanced to10th grade on time in 2006-2007 in the regional council. The African American, Hispanic, and low SES groups were around 80%. The White and Asian/Pacific Islander students were at least 94%.</t>
  </si>
  <si>
    <t>• The African American, Hispanic, and low SES groups in the 9th grade cohort had higher percentages on the categories of MHP, continuers, and dropped out, and lower percentages on DAP than the White and Asian/Pacific Islander groups in the regional coumcil.</t>
  </si>
  <si>
    <t>• The values of Completion Rate I for the African American, Hispanic, and low SES groups were slightly above 75%. They were above or approaching to 95% for the Asian/Pacific Islander and the White groups.</t>
  </si>
  <si>
    <r>
      <t>•</t>
    </r>
    <r>
      <rPr>
        <sz val="12"/>
        <rFont val="Times New Roman"/>
        <family val="1"/>
      </rPr>
      <t xml:space="preserve">  The regional council was statistically lower than the state, at least at the .01 level, on all of the eight TAKS tests, but with very small effect sizes. </t>
    </r>
  </si>
  <si>
    <t>36. The Mean Scores on Secondary School TAKS between the Council and the State in 2008</t>
  </si>
  <si>
    <t>37. Descriptive Statistics and Group Differences between the State and the Regional Council on Grades 6-8 TAKS Scale Scores in 2007-08</t>
  </si>
  <si>
    <t>39. Retention Rates by Demographic Variables in Grade 6 in 2005-2006 and 2006-2007</t>
  </si>
  <si>
    <t>40. Retention Rates by Demographic Variables in Grade 7 in 2005-2006 and 2006-2007</t>
  </si>
  <si>
    <t>41.  Retention Rates by Demographic Variables in Grade 8 in 2005-2006 and 2006-2007</t>
  </si>
  <si>
    <t>42. Retention Rates by Demographic Variables in Grade 9 in 2005-2006 and 2006-2007</t>
  </si>
  <si>
    <t>43. Retention Rates by Demographic Variables in Grade 10 in 2005-2006 and 2006-2007</t>
  </si>
  <si>
    <t>44.  Retention Rates by Demographic Variables in Grade 11 in 2005-2006 and 2006-2007</t>
  </si>
  <si>
    <t>45.  Retention Rates by Demographic Variables in Grade 12 in 2005-2006 and 2006-2007</t>
  </si>
  <si>
    <t>46.  Retention Rates for All Students by Grade in 2005-2006 and 2006-2007</t>
  </si>
  <si>
    <t>47.  Retention Rates for African American Students by Grade in 2005-2006 and 2006-2007</t>
  </si>
  <si>
    <t>48.  Retention Rates for Hispanic Students by Grade in 2005-2006 and 2006-2007</t>
  </si>
  <si>
    <t>49.  Retention Rates for Male Students by Grade in 2005-2006 and 2006-2007</t>
  </si>
  <si>
    <t>50.  Retention Rates for Female Students by Grade in 2005-2006 and 2006-2007</t>
  </si>
  <si>
    <t>51.  Retention Rates for Economically Disadvantaged Students by Grade in 2005-2006 and 2006-2007</t>
  </si>
  <si>
    <t>52.  Overall Retention Rates by Grade in 2005-2006 and 2006-2007</t>
  </si>
  <si>
    <t>57.  Track the Change - The Change Trend of High School Students Graduates with RHSP, MHP/IEP, or DAP between 1997-1998 and 2006-2007</t>
  </si>
  <si>
    <t xml:space="preserve">58.  Comparison of the Change Rate of High School Graduates with Different Plans in 1998-2007 </t>
  </si>
  <si>
    <t>64.  Average Annual Growth Rate of High School Graduates Meeting TSI's Higher Education Readiness Standard on English Language Arts in 5 Years (2004-2008)</t>
  </si>
  <si>
    <t>66.  Growth Rate of High School Graduates College-Ready on TSI's Higher Education Readiness Standard on Mathematics between 2004 and 2008</t>
  </si>
  <si>
    <t>17.  The Change Rate of Public Pre-K Enrollment from 2004 to 2008</t>
  </si>
  <si>
    <t xml:space="preserve">19.  Percent of 1st Graders Struggling in Reading or Mathematics in 2006-07
</t>
  </si>
  <si>
    <t>24.  Percent of 4th Graders Meeting the Passing and Commended Standards in Writing in 2008</t>
  </si>
  <si>
    <t>27. Percent of 5th Graders Meeting the Passing and Commended Standards in Mathematics in 2008</t>
  </si>
  <si>
    <t>30. Percent of Meeting Standards in Grade 3 Reading by Demographic Groups from 2003 to 2008</t>
  </si>
  <si>
    <t>32. Percent on Meeting Standards for Grade 4 Writing from 2003 to 2008</t>
  </si>
  <si>
    <t>1.  Population by Ethnicity in the Selected North Texas Counties in 2008</t>
  </si>
  <si>
    <t>As shown in Table 54 below, at least 79% of first-time 9th graders in all of the individual groups advanced to10th grade on time in 2006-2007 in the regional council. The African American, Hispanic, and low SES groups had similar percentages around 80%. The White and Asian/Pacific Islander groups were much higher than the three groups with a rate of at least 94%. The Duncanville, Mesquite, Plano, and Richardson ISDs appeared to be consistently high in all of the groups. For the African American group, five ISDs (Denton, Duncanville, McKinney, Mesquite, and Richardson) were over 90%. For the Hispanic group, the Duncanville and Wylie ISDs had the highest 97% and 89%. The Duncanville, Richardson, and Mesquite ISDs were the ones with the highest percents for the economically disadvantaged students at 98%, 89%, and 87%, respectively.</t>
  </si>
  <si>
    <t>Table 55 below shows that the percent of 12th grade students taking advanced courses in 2007-2008 was low, less than 10% in each of the five individual groups in the regional council. The White group appeared to have the highest percent and the other four groups had similar percents around 5-6%. The Cedar Hill and Irving ISDs in the regional council had relatively high percentages across the groups. Nevertheless, it should be noted that many districts had missing data on this indicator. Thus, the findings from this table were not conclusive and should be interpreted with caution.</t>
  </si>
  <si>
    <t>The percentages of different outcomes in the regional council were computed from the numbers of students across the 14 school districts. However, as the number of students in each outcome for the state was not provided, the percentages for the state cannot be calculated. Table 56 shows that the African American had the highest percentage on MHP, followed by the low SES, White, Hispanic, Asian, and Native American groups in the council. But these percents were relatively low, at most 15%. On RHSP, all groups in the council were between 52% and 65%. The Cedar Hill, McKinney, Mesquite, and Wylie ISDs were consistently higher than the council average across the groups if applicable. The percents of students graduated on DAP were only 2% or even less for the African American, Hispanic, and low SES groups. The Asian/Pacific Islander group had the largest percent, almost 35% at the council level. The White group also had about 12%. The pattern of high percentages for the Asian/Pacific Islander and White groups and low percentages for the African American, Hispanic, and low SES groups in the council was also observed in many ISDs.</t>
  </si>
  <si>
    <t>Table 56 also presents the percentages of high school students in the other three outlets other than diplomas: continued for the 5th year in 2007-2008, received GED in August 2007 and dropped out from 2003-2004 through 2006-2007. The percentage of continuers was the same as the retention rate in the 12th grade. In the council, the Hispanic group had the largest percentage, followed by the low SES and African American groups. The retention rates for other two groups were low, less than 4%. The percents of graduates received GED were generally 2% or less at the council level in each of the six groups. But some districts had relatively large percentages for certain groups. The percents of dropped out for the African American, Hispanic, and low SES groups in the regional council were 19.9%, 22.3%, and 22.0%, respectively, much higher than those for the White and Asian/Pacific Islander groups.</t>
  </si>
  <si>
    <t>In its accountability system, the Texas Education Agency has used the Completion Rate I of 75%, 85%, and 95% as part of the rating standards for Exemplary, Recognized, and Academically Acceptable for the school years of 2007 - 2010. Table 56 demonstrates that all of the groups in the regional council were above the threshold for Academically Acceptable. The Asian/Pacific Islander group had the largest percent of almost 99%, and the White group was also approaching to the threshold of 95% for Exemplary. The other three groups were above 75%, the threshold for Academically Acceptable. Within the council, no districts had percents over 95% for every group. But the Mesquite and Wylie ISDs were over 85% in all of the six groups. The DeSoto and Plano ISDs were also almost in the category of Recognized, with only one group slightly below the threshold of 85%.</t>
  </si>
  <si>
    <t>•  The percent of 12th grade students taking advanced coursework in 2007-2008 was less than 10% in each of the five demographic groups in the regional council. The White appeared to have the highest 9%, about 3-4% higher than those for the other four groups. But, these findings should be interpreted with caution due to missing data in many districts.</t>
  </si>
  <si>
    <t>15.  Percent of the Public Pre-K Children in Different Ethnic Groups in 2007-2008</t>
  </si>
  <si>
    <t>16.  Percent of the Public Pre-K Children by SES in 2007-2008</t>
  </si>
  <si>
    <t>23.  Percent of 3rd Grade Students Meeting the Passing Standards of TAKS in Reading by Ethnicity and Low SES in 2007-2008</t>
  </si>
  <si>
    <t>25.  Percent of Meeting the Passing Standards in Grade 4 TAKS Writing by Demographic Variables in 2008</t>
  </si>
  <si>
    <t>26.  Percent of Meeting the Commended Standards in Grade 4 TAKS Writing by Demographic Variables in 2008</t>
  </si>
  <si>
    <t>28.  Percent of Meeting the Passing Standards in Grade 5 TAKS Math Test in 2007-2008</t>
  </si>
  <si>
    <t>29.  Percent of Meeting the Commended Standards in Grade 5 TAKS Math Test in 2008</t>
  </si>
  <si>
    <t>34.  Percent of Meeting Standards in Grade 5 Math from 2003 to 2008</t>
  </si>
  <si>
    <t>3.   Percent of Population Growth in the Selected North Texas Counties from 4/1/2000 to 7/1/2008</t>
  </si>
  <si>
    <t>4.  Percent of Population Change between 2000 and 2008 in the Selected North Texas Counties</t>
  </si>
  <si>
    <t xml:space="preserve">9.  Percent of Total PK-12 Student Enrollment Changes in Relative to the Size in 2002 </t>
  </si>
  <si>
    <t>Wylie ISD</t>
  </si>
  <si>
    <t>Gap Analysis Report 2008</t>
  </si>
  <si>
    <r>
      <t>Gap Analysis Report 2008</t>
    </r>
    <r>
      <rPr>
        <sz val="12"/>
        <rFont val="Times New Roman"/>
        <family val="1"/>
      </rPr>
      <t xml:space="preserve">
</t>
    </r>
  </si>
  <si>
    <t>Table of Contents</t>
  </si>
  <si>
    <t>38. Percent Over the Percentile Rank of the Scale Scores of 2100 and 2400 in the State and the Council in 2008</t>
  </si>
  <si>
    <t>55.  Percent of 12th Graders Taking Advanced Coursework in 2007-2008</t>
  </si>
  <si>
    <t>56.  Percent of the 9th Grade Cohort of 2003-2004 in Different Categories of Outcomes by Ethnicity and SES in 2006-2007</t>
  </si>
  <si>
    <t>54. Percent of First-time 9th Graders Advanced to 10th Grade on Time in 2006-07</t>
  </si>
  <si>
    <t>53.  Percent of First-time 9th Graders Taking 10 Grade Level Courses in 2007-2008</t>
  </si>
  <si>
    <t xml:space="preserve">59.  Percent of College-Ready in Both English Language Arts and Mathematics and Enrollment in Texas Higher Education for the High School Graduates in the Regional Council in 2007
</t>
  </si>
  <si>
    <t>60. Percent of High School Graduates College-Ready in English Language Arts by Demographics for Classes of 2006 and 2007</t>
  </si>
  <si>
    <t xml:space="preserve">61. Percent of College-Ready in Mathematics for the Classes of 2006 and 2007
</t>
  </si>
  <si>
    <t>62. Percent of College-Ready in Both English Language Arts and Math in the Classes of 2006 and 2007</t>
  </si>
  <si>
    <t>63.  Percent of High School Graduates on TSI-Higher Education Readiness Component in English Language Arts between 2004 and 2008</t>
  </si>
  <si>
    <t>65.  Percent of High School Graduates on TSI-Higher Education Readiness Component in Mathematics between 2004 and 2008</t>
  </si>
  <si>
    <t>67.  Percent of Receiving Degree/Certificate for Three Types of College Starters in the Classes of 1999, 2000, and 2001</t>
  </si>
  <si>
    <t>68.  Percent of Baccalaureate Degree Received from Texas Universities in the Classes of 1999-2001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</si>
</sst>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409]h:mm:ss\ AM/PM"/>
    <numFmt numFmtId="171" formatCode="[$-409]dddd\,\ mmmm\ dd\,\ yyyy"/>
    <numFmt numFmtId="172" formatCode="0.000"/>
    <numFmt numFmtId="173" formatCode="_(* #,##0_);_(* \(#,##0\);_(* &quot;-&quot;??_);_(@_)"/>
    <numFmt numFmtId="174" formatCode="&quot;$&quot;#,##0.0"/>
    <numFmt numFmtId="175" formatCode="#,##0.0"/>
    <numFmt numFmtId="176" formatCode="&quot;$&quot;#,##0.00"/>
  </numFmts>
  <fonts count="56">
    <font>
      <sz val="12"/>
      <name val="Times New Roman"/>
      <family val="1"/>
    </font>
    <font>
      <sz val="10"/>
      <name val="Arial"/>
      <family val="0"/>
    </font>
    <font>
      <b/>
      <sz val="18"/>
      <name val="Arial"/>
      <family val="2"/>
    </font>
    <font>
      <b/>
      <sz val="10"/>
      <name val="Arial"/>
      <family val="2"/>
    </font>
    <font>
      <sz val="8"/>
      <name val="Arial"/>
      <family val="2"/>
    </font>
    <font>
      <b/>
      <i/>
      <sz val="10"/>
      <color indexed="57"/>
      <name val="Times New Roman"/>
      <family val="1"/>
    </font>
    <font>
      <b/>
      <sz val="12"/>
      <name val="Times New Roman"/>
      <family val="1"/>
    </font>
    <font>
      <b/>
      <sz val="9"/>
      <color indexed="16"/>
      <name val="Arial"/>
      <family val="2"/>
    </font>
    <font>
      <i/>
      <sz val="12"/>
      <name val="Times New Roman"/>
      <family val="1"/>
    </font>
    <font>
      <u val="single"/>
      <sz val="10"/>
      <color indexed="36"/>
      <name val="Arial"/>
      <family val="2"/>
    </font>
    <font>
      <u val="single"/>
      <sz val="12"/>
      <color indexed="12"/>
      <name val="Times New Roman"/>
      <family val="1"/>
    </font>
    <font>
      <u val="single"/>
      <sz val="12"/>
      <name val="Times New Roman"/>
      <family val="1"/>
    </font>
    <font>
      <sz val="12"/>
      <color indexed="18"/>
      <name val="Times New Roman"/>
      <family val="1"/>
    </font>
    <font>
      <sz val="12"/>
      <color indexed="8"/>
      <name val="Times New Roman"/>
      <family val="1"/>
    </font>
    <font>
      <sz val="12"/>
      <color indexed="10"/>
      <name val="Times New Roman"/>
      <family val="1"/>
    </font>
    <font>
      <b/>
      <sz val="12"/>
      <color indexed="60"/>
      <name val="Times New Roman"/>
      <family val="1"/>
    </font>
    <font>
      <sz val="12"/>
      <color indexed="60"/>
      <name val="Times New Roman"/>
      <family val="1"/>
    </font>
    <font>
      <sz val="10"/>
      <color indexed="8"/>
      <name val="Times New Roman"/>
      <family val="0"/>
    </font>
    <font>
      <sz val="11"/>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12"/>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9933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right style="thin"/>
      <top style="thin"/>
      <bottom>
        <color indexed="63"/>
      </bottom>
    </border>
    <border>
      <left style="thin">
        <color indexed="8"/>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5" fillId="0" borderId="1" applyFont="0" applyAlignment="0">
      <protection/>
    </xf>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2" applyNumberFormat="0" applyAlignment="0" applyProtection="0"/>
    <xf numFmtId="0" fontId="42" fillId="28"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9" fillId="0" borderId="0" applyNumberFormat="0" applyFill="0" applyBorder="0" applyAlignment="0" applyProtection="0"/>
    <xf numFmtId="0" fontId="4" fillId="0" borderId="0">
      <alignment horizontal="left" vertical="top"/>
      <protection/>
    </xf>
    <xf numFmtId="0" fontId="44" fillId="29" borderId="0" applyNumberFormat="0" applyBorder="0" applyAlignment="0" applyProtection="0"/>
    <xf numFmtId="0" fontId="7" fillId="0" borderId="0">
      <alignment horizontal="left" vertical="top"/>
      <protection/>
    </xf>
    <xf numFmtId="0" fontId="2" fillId="0" borderId="0">
      <alignment horizontal="left" vertical="top"/>
      <protection/>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30" borderId="2" applyNumberFormat="0" applyAlignment="0" applyProtection="0"/>
    <xf numFmtId="0" fontId="49" fillId="0" borderId="7" applyNumberFormat="0" applyFill="0" applyAlignment="0" applyProtection="0"/>
    <xf numFmtId="0" fontId="3" fillId="0" borderId="0">
      <alignment horizontal="left" vertical="center" wrapText="1"/>
      <protection/>
    </xf>
    <xf numFmtId="0" fontId="50" fillId="31" borderId="0" applyNumberFormat="0" applyBorder="0" applyAlignment="0" applyProtection="0"/>
    <xf numFmtId="0" fontId="1" fillId="0" borderId="0">
      <alignment horizontal="left" vertical="top"/>
      <protection/>
    </xf>
    <xf numFmtId="0" fontId="0" fillId="32" borderId="8" applyNumberFormat="0" applyFont="0" applyAlignment="0" applyProtection="0"/>
    <xf numFmtId="0" fontId="51" fillId="27" borderId="9"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216">
    <xf numFmtId="0" fontId="0" fillId="0" borderId="0" xfId="0" applyAlignment="1">
      <alignment/>
    </xf>
    <xf numFmtId="0" fontId="0" fillId="0" borderId="0" xfId="0" applyFont="1" applyAlignment="1">
      <alignment/>
    </xf>
    <xf numFmtId="0" fontId="6"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0" fillId="0" borderId="0" xfId="0" applyFont="1" applyAlignment="1">
      <alignment horizontal="center"/>
    </xf>
    <xf numFmtId="0" fontId="10" fillId="0" borderId="0" xfId="57" applyFont="1" applyAlignment="1" applyProtection="1">
      <alignment/>
      <protection/>
    </xf>
    <xf numFmtId="0" fontId="10" fillId="0" borderId="0" xfId="57" applyFont="1" applyAlignment="1" applyProtection="1">
      <alignment horizontal="left" vertical="center" wrapText="1"/>
      <protection/>
    </xf>
    <xf numFmtId="0" fontId="0" fillId="0" borderId="0" xfId="0" applyFont="1" applyAlignment="1">
      <alignment wrapText="1"/>
    </xf>
    <xf numFmtId="0" fontId="0" fillId="0" borderId="0" xfId="0" applyFont="1" applyBorder="1" applyAlignment="1">
      <alignment/>
    </xf>
    <xf numFmtId="0" fontId="0" fillId="0" borderId="1" xfId="62" applyFont="1" applyBorder="1">
      <alignment horizontal="left" vertical="top"/>
      <protection/>
    </xf>
    <xf numFmtId="0" fontId="0" fillId="0" borderId="0" xfId="62" applyFont="1" applyBorder="1">
      <alignment horizontal="left" vertical="top"/>
      <protection/>
    </xf>
    <xf numFmtId="0" fontId="0" fillId="0" borderId="0" xfId="49" applyFont="1">
      <alignment horizontal="left" vertical="top"/>
      <protection/>
    </xf>
    <xf numFmtId="169" fontId="0" fillId="0" borderId="0" xfId="62" applyNumberFormat="1" applyFont="1">
      <alignment horizontal="left" vertical="top"/>
      <protection/>
    </xf>
    <xf numFmtId="169" fontId="0" fillId="0" borderId="0" xfId="62" applyNumberFormat="1" applyFont="1" applyBorder="1" applyAlignment="1">
      <alignment vertical="top" wrapText="1"/>
      <protection/>
    </xf>
    <xf numFmtId="169" fontId="0" fillId="0" borderId="1" xfId="62" applyNumberFormat="1" applyFont="1" applyBorder="1" applyAlignment="1">
      <alignment vertical="top" wrapText="1"/>
      <protection/>
    </xf>
    <xf numFmtId="0" fontId="0" fillId="0" borderId="0" xfId="62" applyFont="1" applyBorder="1" applyAlignment="1">
      <alignment horizontal="left" vertical="top" wrapText="1"/>
      <protection/>
    </xf>
    <xf numFmtId="1" fontId="0" fillId="0" borderId="1" xfId="62" applyNumberFormat="1" applyFont="1" applyBorder="1" applyAlignment="1">
      <alignment vertical="top" wrapText="1"/>
      <protection/>
    </xf>
    <xf numFmtId="0" fontId="0" fillId="0" borderId="1" xfId="62" applyFont="1" applyBorder="1" applyAlignment="1">
      <alignment vertical="top" wrapText="1"/>
      <protection/>
    </xf>
    <xf numFmtId="0" fontId="0" fillId="0" borderId="1" xfId="0" applyFont="1" applyBorder="1" applyAlignment="1">
      <alignment/>
    </xf>
    <xf numFmtId="0" fontId="0" fillId="0" borderId="1" xfId="62" applyFont="1" applyBorder="1" applyAlignment="1">
      <alignment horizontal="center" wrapText="1"/>
      <protection/>
    </xf>
    <xf numFmtId="0" fontId="0" fillId="0" borderId="0" xfId="0" applyFont="1" applyAlignment="1">
      <alignment/>
    </xf>
    <xf numFmtId="0" fontId="0" fillId="0" borderId="0" xfId="62" applyFont="1" applyBorder="1" applyAlignment="1">
      <alignment vertical="top" wrapText="1"/>
      <protection/>
    </xf>
    <xf numFmtId="0" fontId="0" fillId="0" borderId="0" xfId="62" applyFont="1">
      <alignment horizontal="left" vertical="top"/>
      <protection/>
    </xf>
    <xf numFmtId="0" fontId="0" fillId="0" borderId="0" xfId="0" applyFont="1" applyAlignment="1">
      <alignment horizontal="center" vertical="center" wrapText="1"/>
    </xf>
    <xf numFmtId="0" fontId="0" fillId="0" borderId="0" xfId="0" applyFont="1" applyAlignment="1">
      <alignment horizontal="left" indent="2"/>
    </xf>
    <xf numFmtId="0" fontId="0" fillId="0" borderId="0" xfId="0" applyFont="1" applyAlignment="1">
      <alignment horizontal="left" vertical="center" wrapText="1" indent="2"/>
    </xf>
    <xf numFmtId="0" fontId="0" fillId="0" borderId="0" xfId="0" applyFont="1" applyAlignment="1" applyProtection="1">
      <alignment/>
      <protection/>
    </xf>
    <xf numFmtId="0" fontId="0" fillId="0" borderId="0" xfId="0" applyFont="1" applyAlignment="1">
      <alignment horizontal="left" vertical="center" wrapText="1" indent="4"/>
    </xf>
    <xf numFmtId="0" fontId="6" fillId="0" borderId="0" xfId="57" applyFont="1" applyAlignment="1" applyProtection="1">
      <alignment vertical="center" wrapText="1"/>
      <protection/>
    </xf>
    <xf numFmtId="2" fontId="0" fillId="0" borderId="1" xfId="62" applyNumberFormat="1" applyFont="1" applyBorder="1">
      <alignment horizontal="left" vertical="top"/>
      <protection/>
    </xf>
    <xf numFmtId="2" fontId="0" fillId="0" borderId="1" xfId="0" applyNumberFormat="1" applyFont="1" applyBorder="1" applyAlignment="1">
      <alignment/>
    </xf>
    <xf numFmtId="0" fontId="0" fillId="0" borderId="11" xfId="62" applyFont="1" applyBorder="1">
      <alignment horizontal="left" vertical="top"/>
      <protection/>
    </xf>
    <xf numFmtId="0" fontId="0" fillId="0" borderId="1" xfId="62" applyFont="1" applyBorder="1" applyAlignment="1">
      <alignment wrapText="1"/>
      <protection/>
    </xf>
    <xf numFmtId="0" fontId="12" fillId="33" borderId="0" xfId="0" applyFont="1" applyFill="1" applyBorder="1" applyAlignment="1">
      <alignment vertical="top" wrapText="1"/>
    </xf>
    <xf numFmtId="169" fontId="6" fillId="0" borderId="0" xfId="62" applyNumberFormat="1" applyFont="1" applyBorder="1" applyAlignment="1">
      <alignment vertical="top" wrapText="1"/>
      <protection/>
    </xf>
    <xf numFmtId="2" fontId="0" fillId="0" borderId="12" xfId="0" applyNumberFormat="1" applyFont="1" applyBorder="1" applyAlignment="1">
      <alignment/>
    </xf>
    <xf numFmtId="0" fontId="0" fillId="33" borderId="1" xfId="0" applyFont="1" applyFill="1" applyBorder="1" applyAlignment="1">
      <alignment vertical="top" wrapText="1"/>
    </xf>
    <xf numFmtId="0" fontId="0" fillId="0" borderId="1" xfId="62" applyFont="1" applyBorder="1" applyAlignment="1">
      <alignment horizontal="left" vertical="top" wrapText="1"/>
      <protection/>
    </xf>
    <xf numFmtId="0" fontId="0" fillId="0" borderId="0" xfId="62" applyFont="1" applyAlignment="1">
      <alignment horizontal="left" vertical="top" shrinkToFit="1"/>
      <protection/>
    </xf>
    <xf numFmtId="0" fontId="0" fillId="0" borderId="0" xfId="0" applyFont="1" applyAlignment="1">
      <alignment shrinkToFit="1"/>
    </xf>
    <xf numFmtId="0" fontId="6" fillId="0" borderId="0" xfId="57" applyFont="1" applyBorder="1" applyAlignment="1" applyProtection="1">
      <alignment vertical="center" wrapText="1"/>
      <protection/>
    </xf>
    <xf numFmtId="168" fontId="0" fillId="0" borderId="1" xfId="62" applyNumberFormat="1" applyFont="1" applyBorder="1" applyAlignment="1">
      <alignment vertical="top" wrapText="1"/>
      <protection/>
    </xf>
    <xf numFmtId="0" fontId="6" fillId="0" borderId="0" xfId="57" applyFont="1" applyAlignment="1" applyProtection="1">
      <alignment vertical="center" shrinkToFit="1"/>
      <protection/>
    </xf>
    <xf numFmtId="0" fontId="14" fillId="0" borderId="0" xfId="0" applyFont="1" applyAlignment="1">
      <alignment/>
    </xf>
    <xf numFmtId="0" fontId="0" fillId="0" borderId="0" xfId="0" applyFont="1" applyAlignment="1">
      <alignment horizontal="left" indent="4"/>
    </xf>
    <xf numFmtId="1" fontId="0" fillId="0" borderId="0" xfId="0" applyNumberFormat="1" applyFont="1" applyAlignment="1">
      <alignment/>
    </xf>
    <xf numFmtId="0" fontId="0" fillId="0" borderId="1" xfId="62" applyFont="1" applyBorder="1" applyAlignment="1">
      <alignment horizontal="left" vertical="top"/>
      <protection/>
    </xf>
    <xf numFmtId="1" fontId="0" fillId="0" borderId="1" xfId="0" applyNumberFormat="1" applyFont="1" applyBorder="1" applyAlignment="1">
      <alignment/>
    </xf>
    <xf numFmtId="0" fontId="0" fillId="33" borderId="12" xfId="0" applyFont="1" applyFill="1" applyBorder="1" applyAlignment="1">
      <alignment vertical="top" wrapText="1"/>
    </xf>
    <xf numFmtId="3" fontId="12" fillId="33" borderId="0" xfId="0" applyNumberFormat="1" applyFont="1" applyFill="1" applyBorder="1" applyAlignment="1">
      <alignment vertical="top" wrapText="1"/>
    </xf>
    <xf numFmtId="0" fontId="0" fillId="33" borderId="1" xfId="0" applyFont="1" applyFill="1" applyBorder="1" applyAlignment="1">
      <alignment horizontal="center" vertical="top" wrapText="1"/>
    </xf>
    <xf numFmtId="0" fontId="13" fillId="0" borderId="0" xfId="0" applyFont="1" applyBorder="1" applyAlignment="1">
      <alignment/>
    </xf>
    <xf numFmtId="0" fontId="13" fillId="0" borderId="13" xfId="0" applyFont="1" applyBorder="1" applyAlignment="1">
      <alignment/>
    </xf>
    <xf numFmtId="0" fontId="13" fillId="0" borderId="14" xfId="0" applyFont="1" applyBorder="1" applyAlignment="1">
      <alignment/>
    </xf>
    <xf numFmtId="0" fontId="12" fillId="33" borderId="1" xfId="0" applyFont="1" applyFill="1" applyBorder="1" applyAlignment="1">
      <alignment horizontal="center" vertical="top" wrapText="1"/>
    </xf>
    <xf numFmtId="0" fontId="13" fillId="0" borderId="1" xfId="62" applyFont="1" applyBorder="1" applyAlignment="1">
      <alignment vertical="top" wrapText="1"/>
      <protection/>
    </xf>
    <xf numFmtId="2" fontId="0" fillId="0" borderId="0" xfId="0" applyNumberFormat="1" applyFont="1" applyBorder="1" applyAlignment="1">
      <alignment/>
    </xf>
    <xf numFmtId="0" fontId="6" fillId="0" borderId="15" xfId="62" applyFont="1" applyBorder="1" applyAlignment="1">
      <alignment wrapText="1"/>
      <protection/>
    </xf>
    <xf numFmtId="0" fontId="6" fillId="0" borderId="0" xfId="62" applyFont="1" applyBorder="1" applyAlignment="1">
      <alignment wrapText="1"/>
      <protection/>
    </xf>
    <xf numFmtId="0" fontId="0" fillId="33" borderId="12" xfId="0" applyFont="1" applyFill="1" applyBorder="1" applyAlignment="1">
      <alignment horizontal="center" vertical="top" wrapText="1"/>
    </xf>
    <xf numFmtId="169" fontId="0" fillId="0" borderId="0" xfId="0" applyNumberFormat="1" applyFont="1" applyBorder="1" applyAlignment="1">
      <alignment/>
    </xf>
    <xf numFmtId="2" fontId="0" fillId="0" borderId="16" xfId="0" applyNumberFormat="1" applyFont="1" applyBorder="1" applyAlignment="1">
      <alignment/>
    </xf>
    <xf numFmtId="0" fontId="0" fillId="0" borderId="0" xfId="0" applyFont="1" applyBorder="1" applyAlignment="1">
      <alignment horizontal="left"/>
    </xf>
    <xf numFmtId="0" fontId="0" fillId="33" borderId="1" xfId="0" applyFont="1" applyFill="1" applyBorder="1" applyAlignment="1">
      <alignment horizontal="left" vertical="top" wrapText="1"/>
    </xf>
    <xf numFmtId="0" fontId="0" fillId="33" borderId="1" xfId="0" applyFont="1" applyFill="1" applyBorder="1" applyAlignment="1">
      <alignment horizontal="right" vertical="top" wrapText="1"/>
    </xf>
    <xf numFmtId="0" fontId="0" fillId="33" borderId="12" xfId="0" applyFont="1" applyFill="1" applyBorder="1" applyAlignment="1">
      <alignment horizontal="left" vertical="top" wrapText="1"/>
    </xf>
    <xf numFmtId="0" fontId="0" fillId="0" borderId="0" xfId="0" applyAlignment="1">
      <alignment wrapText="1"/>
    </xf>
    <xf numFmtId="0" fontId="1" fillId="0" borderId="0" xfId="0" applyFont="1" applyAlignment="1">
      <alignment wrapText="1"/>
    </xf>
    <xf numFmtId="2" fontId="0" fillId="33" borderId="12" xfId="0" applyNumberFormat="1" applyFont="1" applyFill="1" applyBorder="1" applyAlignment="1">
      <alignment vertical="top" wrapText="1"/>
    </xf>
    <xf numFmtId="0" fontId="6" fillId="0" borderId="0" xfId="62" applyFont="1" applyBorder="1" applyAlignment="1">
      <alignment horizontal="center" vertical="top" wrapText="1"/>
      <protection/>
    </xf>
    <xf numFmtId="0" fontId="3" fillId="0" borderId="0" xfId="0" applyFont="1" applyAlignment="1">
      <alignment horizontal="center" wrapText="1"/>
    </xf>
    <xf numFmtId="0" fontId="0" fillId="0" borderId="1" xfId="0" applyFont="1" applyBorder="1" applyAlignment="1">
      <alignment horizontal="center"/>
    </xf>
    <xf numFmtId="0" fontId="8" fillId="0" borderId="1" xfId="62" applyFont="1" applyBorder="1" applyAlignment="1">
      <alignment horizontal="center" vertical="top" wrapText="1"/>
      <protection/>
    </xf>
    <xf numFmtId="0" fontId="13" fillId="33" borderId="1" xfId="0" applyFont="1" applyFill="1" applyBorder="1" applyAlignment="1">
      <alignment vertical="top" wrapText="1"/>
    </xf>
    <xf numFmtId="0" fontId="13" fillId="0" borderId="1" xfId="62" applyFont="1" applyBorder="1" applyAlignment="1">
      <alignment wrapText="1"/>
      <protection/>
    </xf>
    <xf numFmtId="0" fontId="13" fillId="0" borderId="1" xfId="0" applyFont="1" applyBorder="1" applyAlignment="1">
      <alignment/>
    </xf>
    <xf numFmtId="0" fontId="0" fillId="0" borderId="1" xfId="0" applyFont="1" applyBorder="1" applyAlignment="1">
      <alignment horizontal="center" vertical="top" wrapText="1"/>
    </xf>
    <xf numFmtId="0" fontId="0" fillId="0" borderId="1" xfId="0" applyFont="1" applyBorder="1" applyAlignment="1">
      <alignment vertical="top" wrapText="1"/>
    </xf>
    <xf numFmtId="0" fontId="8" fillId="0" borderId="1" xfId="0" applyFont="1" applyBorder="1" applyAlignment="1">
      <alignment horizontal="center" vertical="top" wrapText="1"/>
    </xf>
    <xf numFmtId="0" fontId="0" fillId="0" borderId="1" xfId="0" applyFont="1" applyBorder="1" applyAlignment="1">
      <alignment horizontal="right" vertical="top" wrapText="1"/>
    </xf>
    <xf numFmtId="2" fontId="0" fillId="0" borderId="1" xfId="0" applyNumberFormat="1" applyFont="1" applyBorder="1" applyAlignment="1">
      <alignment horizontal="center" vertical="top" wrapText="1"/>
    </xf>
    <xf numFmtId="0" fontId="0" fillId="0" borderId="0" xfId="0" applyBorder="1" applyAlignment="1">
      <alignment wrapText="1"/>
    </xf>
    <xf numFmtId="2" fontId="0" fillId="0" borderId="0" xfId="0" applyNumberFormat="1" applyFont="1" applyBorder="1" applyAlignment="1">
      <alignment horizontal="center" vertical="top" wrapText="1"/>
    </xf>
    <xf numFmtId="0" fontId="0" fillId="0" borderId="15" xfId="62" applyFont="1" applyBorder="1" applyAlignment="1">
      <alignment wrapText="1"/>
      <protection/>
    </xf>
    <xf numFmtId="1" fontId="13" fillId="0" borderId="1" xfId="62" applyNumberFormat="1" applyFont="1" applyBorder="1" applyAlignment="1">
      <alignment vertical="top" wrapText="1"/>
      <protection/>
    </xf>
    <xf numFmtId="0" fontId="0" fillId="0" borderId="1" xfId="62" applyFont="1" applyBorder="1" applyAlignment="1">
      <alignment horizontal="center" vertical="top"/>
      <protection/>
    </xf>
    <xf numFmtId="0" fontId="0" fillId="33" borderId="12" xfId="0" applyFont="1" applyFill="1" applyBorder="1" applyAlignment="1">
      <alignment horizontal="right" vertical="top" wrapText="1"/>
    </xf>
    <xf numFmtId="0" fontId="0" fillId="33" borderId="1" xfId="0" applyFont="1" applyFill="1" applyBorder="1" applyAlignment="1">
      <alignment horizontal="right"/>
    </xf>
    <xf numFmtId="0" fontId="0" fillId="0" borderId="0" xfId="57" applyFont="1" applyAlignment="1" applyProtection="1">
      <alignment vertical="center" wrapText="1"/>
      <protection/>
    </xf>
    <xf numFmtId="0" fontId="1" fillId="0" borderId="0" xfId="0" applyFont="1" applyAlignment="1">
      <alignment horizontal="left" wrapText="1"/>
    </xf>
    <xf numFmtId="2" fontId="0" fillId="0" borderId="1" xfId="0" applyNumberFormat="1" applyFont="1" applyBorder="1" applyAlignment="1">
      <alignment horizontal="center"/>
    </xf>
    <xf numFmtId="0" fontId="0" fillId="0" borderId="0" xfId="0" applyAlignment="1">
      <alignment horizontal="left" wrapText="1"/>
    </xf>
    <xf numFmtId="37" fontId="0" fillId="0" borderId="1" xfId="0" applyNumberFormat="1" applyFont="1" applyBorder="1" applyAlignment="1">
      <alignment/>
    </xf>
    <xf numFmtId="37" fontId="13" fillId="0" borderId="1" xfId="0" applyNumberFormat="1" applyFont="1" applyBorder="1" applyAlignment="1">
      <alignment/>
    </xf>
    <xf numFmtId="169" fontId="13" fillId="0" borderId="1" xfId="62" applyNumberFormat="1" applyFont="1" applyBorder="1" applyAlignment="1">
      <alignment vertical="top" wrapText="1"/>
      <protection/>
    </xf>
    <xf numFmtId="0" fontId="13" fillId="0" borderId="1" xfId="62" applyFont="1" applyBorder="1" applyAlignment="1">
      <alignment horizontal="center" wrapText="1"/>
      <protection/>
    </xf>
    <xf numFmtId="0" fontId="0" fillId="0" borderId="1" xfId="62" applyFont="1" applyBorder="1" applyAlignment="1">
      <alignment horizontal="right" wrapText="1"/>
      <protection/>
    </xf>
    <xf numFmtId="0" fontId="0" fillId="0" borderId="0" xfId="57" applyFont="1" applyAlignment="1" applyProtection="1">
      <alignment vertical="center"/>
      <protection/>
    </xf>
    <xf numFmtId="1" fontId="13" fillId="0" borderId="1" xfId="0" applyNumberFormat="1" applyFont="1" applyBorder="1" applyAlignment="1">
      <alignment/>
    </xf>
    <xf numFmtId="0" fontId="16" fillId="0" borderId="0" xfId="0" applyFont="1" applyAlignment="1">
      <alignment/>
    </xf>
    <xf numFmtId="0" fontId="0" fillId="0" borderId="0" xfId="0" applyFont="1" applyAlignment="1">
      <alignment horizontal="left" indent="5"/>
    </xf>
    <xf numFmtId="0" fontId="0" fillId="0" borderId="0" xfId="0" applyFont="1" applyAlignment="1">
      <alignment horizontal="left" indent="8"/>
    </xf>
    <xf numFmtId="0" fontId="0" fillId="0" borderId="0" xfId="0" applyFont="1" applyAlignment="1">
      <alignment horizontal="left" indent="13"/>
    </xf>
    <xf numFmtId="0" fontId="0" fillId="0" borderId="0" xfId="0" applyFont="1" applyAlignment="1">
      <alignment horizontal="left" indent="10"/>
    </xf>
    <xf numFmtId="0" fontId="10" fillId="0" borderId="0" xfId="57" applyFont="1" applyAlignment="1" applyProtection="1">
      <alignment horizontal="left"/>
      <protection/>
    </xf>
    <xf numFmtId="168" fontId="0" fillId="0" borderId="1" xfId="0" applyNumberFormat="1" applyFont="1" applyBorder="1" applyAlignment="1">
      <alignment/>
    </xf>
    <xf numFmtId="0" fontId="0" fillId="0" borderId="0" xfId="62" applyFont="1" applyAlignment="1">
      <alignment horizontal="left" vertical="top" wrapText="1"/>
      <protection/>
    </xf>
    <xf numFmtId="0" fontId="16" fillId="0" borderId="0" xfId="0" applyFont="1" applyAlignment="1">
      <alignment vertical="top"/>
    </xf>
    <xf numFmtId="0" fontId="15" fillId="0" borderId="0" xfId="0" applyFont="1" applyAlignment="1">
      <alignment horizontal="left" vertical="top"/>
    </xf>
    <xf numFmtId="0" fontId="0" fillId="0" borderId="0" xfId="0" applyFont="1" applyAlignment="1">
      <alignment vertical="top"/>
    </xf>
    <xf numFmtId="0" fontId="14" fillId="0" borderId="0" xfId="0" applyFont="1" applyAlignment="1">
      <alignment vertical="top"/>
    </xf>
    <xf numFmtId="0" fontId="15" fillId="0" borderId="0" xfId="0" applyFont="1" applyAlignment="1">
      <alignment vertical="top"/>
    </xf>
    <xf numFmtId="0" fontId="55" fillId="0" borderId="0" xfId="0" applyFont="1" applyAlignment="1">
      <alignment vertical="top"/>
    </xf>
    <xf numFmtId="0" fontId="0" fillId="0" borderId="0" xfId="0" applyFont="1" applyAlignment="1">
      <alignment horizontal="left" vertical="center" wrapText="1" indent="12"/>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left" indent="12"/>
    </xf>
    <xf numFmtId="0" fontId="0" fillId="0" borderId="0" xfId="0" applyFont="1" applyAlignment="1">
      <alignment horizontal="left" indent="14"/>
    </xf>
    <xf numFmtId="0" fontId="0" fillId="0" borderId="0" xfId="0" applyFont="1" applyAlignment="1">
      <alignment horizontal="left" indent="16"/>
    </xf>
    <xf numFmtId="0" fontId="0" fillId="0" borderId="0" xfId="0" applyFont="1" applyAlignment="1">
      <alignment horizontal="left" indent="17"/>
    </xf>
    <xf numFmtId="0" fontId="0" fillId="0" borderId="0" xfId="0" applyFont="1" applyAlignment="1">
      <alignment horizontal="left" indent="18"/>
    </xf>
    <xf numFmtId="0" fontId="0" fillId="0" borderId="0" xfId="0" applyFont="1" applyAlignment="1">
      <alignment horizontal="left" indent="21"/>
    </xf>
    <xf numFmtId="0" fontId="0" fillId="0" borderId="1" xfId="0" applyBorder="1" applyAlignment="1">
      <alignment vertical="top" wrapText="1"/>
    </xf>
    <xf numFmtId="10" fontId="0" fillId="0" borderId="12" xfId="0" applyNumberFormat="1" applyFont="1" applyBorder="1" applyAlignment="1">
      <alignment/>
    </xf>
    <xf numFmtId="10" fontId="0" fillId="0" borderId="16" xfId="0" applyNumberFormat="1" applyFont="1" applyBorder="1" applyAlignment="1">
      <alignment/>
    </xf>
    <xf numFmtId="10" fontId="13" fillId="0" borderId="1" xfId="62" applyNumberFormat="1" applyFont="1" applyBorder="1" applyAlignment="1">
      <alignment vertical="top" wrapText="1"/>
      <protection/>
    </xf>
    <xf numFmtId="10" fontId="0" fillId="0" borderId="1" xfId="0" applyNumberFormat="1" applyFont="1" applyBorder="1" applyAlignment="1">
      <alignment/>
    </xf>
    <xf numFmtId="168" fontId="0" fillId="0" borderId="1" xfId="62" applyNumberFormat="1" applyFont="1" applyBorder="1">
      <alignment horizontal="left" vertical="top"/>
      <protection/>
    </xf>
    <xf numFmtId="0" fontId="10" fillId="0" borderId="0" xfId="57" applyBorder="1" applyAlignment="1" applyProtection="1">
      <alignment wrapText="1"/>
      <protection/>
    </xf>
    <xf numFmtId="0" fontId="10" fillId="0" borderId="0" xfId="57" applyBorder="1" applyAlignment="1" applyProtection="1">
      <alignment vertical="top" wrapText="1"/>
      <protection/>
    </xf>
    <xf numFmtId="9" fontId="0" fillId="0" borderId="1" xfId="0" applyNumberFormat="1" applyFont="1" applyBorder="1" applyAlignment="1">
      <alignment horizontal="right"/>
    </xf>
    <xf numFmtId="9" fontId="0" fillId="0" borderId="12" xfId="0" applyNumberFormat="1" applyFont="1" applyBorder="1" applyAlignment="1">
      <alignment/>
    </xf>
    <xf numFmtId="9" fontId="0" fillId="0" borderId="12" xfId="0" applyNumberFormat="1" applyFont="1" applyBorder="1" applyAlignment="1">
      <alignment horizontal="right"/>
    </xf>
    <xf numFmtId="0" fontId="0" fillId="0" borderId="0" xfId="0" applyAlignment="1">
      <alignment/>
    </xf>
    <xf numFmtId="0" fontId="10" fillId="0" borderId="0" xfId="57" applyAlignment="1" applyProtection="1">
      <alignment/>
      <protection/>
    </xf>
    <xf numFmtId="0" fontId="10" fillId="0" borderId="0" xfId="57" applyAlignment="1" applyProtection="1">
      <alignment vertical="center" wrapText="1"/>
      <protection/>
    </xf>
    <xf numFmtId="0" fontId="10" fillId="33" borderId="0" xfId="57" applyFill="1" applyBorder="1" applyAlignment="1" applyProtection="1">
      <alignment vertical="top" wrapText="1"/>
      <protection/>
    </xf>
    <xf numFmtId="49" fontId="0" fillId="0" borderId="0" xfId="0" applyNumberFormat="1" applyFont="1" applyAlignment="1">
      <alignment horizontal="left" vertical="top"/>
    </xf>
    <xf numFmtId="0" fontId="11" fillId="0" borderId="0" xfId="57" applyFont="1" applyAlignment="1" applyProtection="1">
      <alignment vertical="top"/>
      <protection/>
    </xf>
    <xf numFmtId="168" fontId="0" fillId="0" borderId="1" xfId="62" applyNumberFormat="1" applyFont="1" applyBorder="1" applyAlignment="1">
      <alignment horizontal="left" vertical="top" wrapText="1"/>
      <protection/>
    </xf>
    <xf numFmtId="0" fontId="6" fillId="0" borderId="0" xfId="0" applyFont="1" applyAlignment="1">
      <alignment horizontal="center" vertical="top"/>
    </xf>
    <xf numFmtId="0" fontId="10" fillId="0" borderId="0" xfId="57" applyFont="1" applyAlignment="1" applyProtection="1">
      <alignment horizontal="left" vertical="top" wrapText="1"/>
      <protection/>
    </xf>
    <xf numFmtId="0" fontId="0" fillId="0" borderId="0" xfId="0" applyFont="1" applyAlignment="1">
      <alignment horizontal="left" vertical="center" wrapText="1" indent="16"/>
    </xf>
    <xf numFmtId="0" fontId="0" fillId="0" borderId="0" xfId="0" applyFont="1" applyBorder="1" applyAlignment="1">
      <alignment vertical="top"/>
    </xf>
    <xf numFmtId="0" fontId="6" fillId="0" borderId="0" xfId="0" applyFont="1" applyAlignment="1">
      <alignment horizontal="center"/>
    </xf>
    <xf numFmtId="0" fontId="15" fillId="0" borderId="0" xfId="0" applyFont="1" applyAlignment="1">
      <alignment horizontal="left" vertical="top"/>
    </xf>
    <xf numFmtId="0" fontId="0" fillId="0" borderId="0" xfId="0" applyFont="1" applyAlignment="1">
      <alignment vertical="top"/>
    </xf>
    <xf numFmtId="0" fontId="6" fillId="0" borderId="0" xfId="0" applyFont="1" applyAlignment="1">
      <alignment horizontal="center" vertical="center" wrapText="1"/>
    </xf>
    <xf numFmtId="0" fontId="0" fillId="0" borderId="0" xfId="0" applyAlignment="1">
      <alignment/>
    </xf>
    <xf numFmtId="0" fontId="10" fillId="0" borderId="0" xfId="57" applyAlignment="1" applyProtection="1">
      <alignment horizontal="left" indent="8"/>
      <protection/>
    </xf>
    <xf numFmtId="0" fontId="10" fillId="0" borderId="0" xfId="57" applyBorder="1" applyAlignment="1" applyProtection="1">
      <alignment horizontal="center" wrapText="1"/>
      <protection/>
    </xf>
    <xf numFmtId="0" fontId="10" fillId="0" borderId="0" xfId="57" applyAlignment="1" applyProtection="1">
      <alignment horizontal="center" wrapText="1"/>
      <protection/>
    </xf>
    <xf numFmtId="0" fontId="0" fillId="0" borderId="0" xfId="0" applyAlignment="1">
      <alignment horizontal="center"/>
    </xf>
    <xf numFmtId="0" fontId="0" fillId="0" borderId="0" xfId="0" applyFont="1" applyAlignment="1">
      <alignment/>
    </xf>
    <xf numFmtId="0" fontId="10" fillId="0" borderId="0" xfId="57" applyAlignment="1" applyProtection="1">
      <alignment/>
      <protection/>
    </xf>
    <xf numFmtId="0" fontId="0" fillId="0" borderId="0" xfId="0" applyFont="1" applyAlignment="1">
      <alignment horizontal="left" indent="8"/>
    </xf>
    <xf numFmtId="0" fontId="0" fillId="0" borderId="0" xfId="0" applyAlignment="1">
      <alignment horizontal="left" indent="4"/>
    </xf>
    <xf numFmtId="0" fontId="0" fillId="0" borderId="0" xfId="0" applyAlignment="1">
      <alignment/>
    </xf>
    <xf numFmtId="0" fontId="0" fillId="0" borderId="0" xfId="0" applyFont="1" applyAlignment="1">
      <alignment vertical="top" wrapText="1"/>
    </xf>
    <xf numFmtId="0" fontId="0" fillId="0" borderId="0" xfId="0" applyAlignment="1">
      <alignment vertical="top"/>
    </xf>
    <xf numFmtId="0" fontId="6" fillId="0" borderId="0" xfId="0" applyFont="1" applyAlignment="1">
      <alignment vertical="top" wrapText="1"/>
    </xf>
    <xf numFmtId="0" fontId="0" fillId="0" borderId="0" xfId="57" applyFont="1" applyAlignment="1" applyProtection="1">
      <alignment vertical="center" wrapText="1"/>
      <protection/>
    </xf>
    <xf numFmtId="0" fontId="10" fillId="0" borderId="0" xfId="57" applyBorder="1" applyAlignment="1" applyProtection="1">
      <alignment vertical="top" wrapText="1"/>
      <protection/>
    </xf>
    <xf numFmtId="0" fontId="10" fillId="0" borderId="0" xfId="57" applyAlignment="1" applyProtection="1">
      <alignment wrapText="1"/>
      <protection/>
    </xf>
    <xf numFmtId="0" fontId="0" fillId="0" borderId="0" xfId="0" applyFont="1" applyAlignment="1">
      <alignment wrapText="1"/>
    </xf>
    <xf numFmtId="0" fontId="10" fillId="0" borderId="0" xfId="57" applyBorder="1" applyAlignment="1" applyProtection="1">
      <alignment horizontal="left" vertical="top" wrapText="1" indent="2"/>
      <protection/>
    </xf>
    <xf numFmtId="0" fontId="10" fillId="0" borderId="0" xfId="57" applyAlignment="1" applyProtection="1">
      <alignment horizontal="left" wrapText="1" indent="2"/>
      <protection/>
    </xf>
    <xf numFmtId="0" fontId="0" fillId="0" borderId="1" xfId="0" applyFont="1" applyBorder="1" applyAlignment="1">
      <alignment horizontal="center" vertical="top" wrapText="1"/>
    </xf>
    <xf numFmtId="2" fontId="0" fillId="0" borderId="1" xfId="0" applyNumberFormat="1" applyFont="1" applyBorder="1" applyAlignment="1">
      <alignment horizontal="center" wrapText="1"/>
    </xf>
    <xf numFmtId="0" fontId="0" fillId="0" borderId="1" xfId="0" applyBorder="1" applyAlignment="1">
      <alignment wrapText="1"/>
    </xf>
    <xf numFmtId="0" fontId="0" fillId="0" borderId="0" xfId="62" applyFont="1" applyBorder="1" applyAlignment="1">
      <alignment horizontal="center" wrapText="1"/>
      <protection/>
    </xf>
    <xf numFmtId="0" fontId="0" fillId="0" borderId="0" xfId="0" applyBorder="1" applyAlignment="1">
      <alignment wrapText="1"/>
    </xf>
    <xf numFmtId="0" fontId="0" fillId="0" borderId="1" xfId="0" applyFont="1" applyBorder="1" applyAlignment="1">
      <alignment horizontal="center" wrapText="1"/>
    </xf>
    <xf numFmtId="0" fontId="0" fillId="0" borderId="1" xfId="0" applyBorder="1" applyAlignment="1">
      <alignment horizontal="center" wrapText="1"/>
    </xf>
    <xf numFmtId="0" fontId="8" fillId="0" borderId="17" xfId="0" applyFont="1" applyBorder="1" applyAlignment="1">
      <alignment horizontal="center" vertical="top" wrapText="1"/>
    </xf>
    <xf numFmtId="0" fontId="0" fillId="0" borderId="18" xfId="0" applyBorder="1" applyAlignment="1">
      <alignment wrapText="1"/>
    </xf>
    <xf numFmtId="0" fontId="0" fillId="0" borderId="19" xfId="0" applyBorder="1" applyAlignment="1">
      <alignment wrapText="1"/>
    </xf>
    <xf numFmtId="0" fontId="8" fillId="0" borderId="1" xfId="0" applyFont="1" applyBorder="1" applyAlignment="1">
      <alignment horizontal="center" wrapText="1"/>
    </xf>
    <xf numFmtId="0" fontId="10" fillId="0" borderId="0" xfId="57" applyBorder="1" applyAlignment="1" applyProtection="1">
      <alignment horizontal="left" vertical="top" wrapText="1"/>
      <protection/>
    </xf>
    <xf numFmtId="0" fontId="10" fillId="0" borderId="0" xfId="57" applyAlignment="1" applyProtection="1">
      <alignment horizontal="left" wrapText="1"/>
      <protection/>
    </xf>
    <xf numFmtId="0" fontId="0" fillId="0" borderId="0" xfId="57" applyFont="1" applyBorder="1" applyAlignment="1" applyProtection="1">
      <alignment vertical="center" wrapText="1"/>
      <protection/>
    </xf>
    <xf numFmtId="0" fontId="1" fillId="0" borderId="0" xfId="0" applyFont="1" applyAlignment="1">
      <alignment wrapText="1"/>
    </xf>
    <xf numFmtId="0" fontId="0" fillId="0" borderId="0" xfId="57" applyFont="1" applyAlignment="1" applyProtection="1">
      <alignment vertical="center" shrinkToFit="1"/>
      <protection/>
    </xf>
    <xf numFmtId="0" fontId="0" fillId="0" borderId="15"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0" xfId="57" applyFont="1" applyBorder="1" applyAlignment="1" applyProtection="1">
      <alignment vertical="center"/>
      <protection/>
    </xf>
    <xf numFmtId="0" fontId="0" fillId="0" borderId="0" xfId="57" applyFont="1" applyBorder="1" applyAlignment="1" applyProtection="1">
      <alignment vertical="center" shrinkToFit="1"/>
      <protection/>
    </xf>
    <xf numFmtId="0" fontId="0" fillId="0" borderId="22" xfId="57" applyFont="1" applyBorder="1" applyAlignment="1" applyProtection="1">
      <alignment vertical="center" wrapText="1"/>
      <protection/>
    </xf>
    <xf numFmtId="0" fontId="0" fillId="0" borderId="23" xfId="57" applyFont="1" applyBorder="1" applyAlignment="1" applyProtection="1">
      <alignment vertical="center" wrapText="1"/>
      <protection/>
    </xf>
    <xf numFmtId="0" fontId="0" fillId="0" borderId="0" xfId="0" applyAlignment="1">
      <alignment wrapText="1"/>
    </xf>
    <xf numFmtId="0" fontId="0" fillId="0" borderId="0" xfId="57" applyFont="1" applyAlignment="1" applyProtection="1">
      <alignment vertical="center" wrapText="1" shrinkToFit="1"/>
      <protection/>
    </xf>
    <xf numFmtId="0" fontId="0" fillId="0" borderId="0" xfId="62" applyFont="1" applyBorder="1" applyAlignment="1">
      <alignment horizontal="left" vertical="top" wrapText="1"/>
      <protection/>
    </xf>
    <xf numFmtId="0" fontId="1"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center" vertical="top"/>
    </xf>
    <xf numFmtId="0" fontId="15" fillId="0" borderId="0" xfId="0" applyFont="1" applyAlignment="1">
      <alignment horizontal="center" vertical="top"/>
    </xf>
    <xf numFmtId="0" fontId="0" fillId="0" borderId="0" xfId="0" applyFont="1" applyAlignment="1">
      <alignment horizontal="left" indent="4"/>
    </xf>
    <xf numFmtId="0" fontId="0" fillId="0" borderId="0" xfId="0" applyAlignment="1">
      <alignment horizontal="left" indent="8"/>
    </xf>
    <xf numFmtId="0" fontId="10" fillId="0" borderId="0" xfId="57" applyAlignment="1" applyProtection="1">
      <alignment horizontal="left" indent="4"/>
      <protection/>
    </xf>
    <xf numFmtId="0" fontId="10" fillId="0" borderId="0" xfId="57" applyAlignment="1" applyProtection="1">
      <alignment horizontal="left" indent="2"/>
      <protection/>
    </xf>
    <xf numFmtId="0" fontId="6" fillId="0" borderId="0" xfId="0" applyFont="1" applyAlignment="1">
      <alignment/>
    </xf>
    <xf numFmtId="0" fontId="6" fillId="0" borderId="0" xfId="0" applyFont="1" applyAlignment="1">
      <alignment horizontal="center" wrapText="1"/>
    </xf>
    <xf numFmtId="0" fontId="0" fillId="0" borderId="0" xfId="0" applyFont="1" applyAlignment="1">
      <alignment horizontal="center" wrapText="1"/>
    </xf>
    <xf numFmtId="0" fontId="0" fillId="0" borderId="0" xfId="0" applyAlignment="1">
      <alignment horizontal="left"/>
    </xf>
    <xf numFmtId="0" fontId="0" fillId="0" borderId="0" xfId="62" applyFont="1" applyBorder="1" applyAlignment="1">
      <alignment vertical="top" wrapText="1"/>
      <protection/>
    </xf>
    <xf numFmtId="0" fontId="0" fillId="0" borderId="0" xfId="49" applyFont="1" applyAlignment="1">
      <alignment horizontal="left" vertical="top" wrapText="1"/>
      <protection/>
    </xf>
    <xf numFmtId="0" fontId="0" fillId="0" borderId="0" xfId="62" applyFont="1" applyAlignment="1">
      <alignment horizontal="left" vertical="top" wrapText="1"/>
      <protection/>
    </xf>
    <xf numFmtId="0" fontId="6" fillId="0" borderId="0" xfId="0" applyFont="1" applyBorder="1" applyAlignment="1">
      <alignment vertical="top" wrapText="1"/>
    </xf>
    <xf numFmtId="0" fontId="0" fillId="0" borderId="0" xfId="62" applyFont="1" applyBorder="1" applyAlignment="1">
      <alignment horizontal="left" vertical="top" wrapText="1"/>
      <protection/>
    </xf>
    <xf numFmtId="0" fontId="0" fillId="0" borderId="0" xfId="0" applyFont="1" applyAlignment="1">
      <alignment horizontal="left" vertical="top" wrapText="1"/>
    </xf>
    <xf numFmtId="0" fontId="0" fillId="0" borderId="0" xfId="62" applyFont="1" applyBorder="1" applyAlignment="1">
      <alignmen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graphHeading" xfId="51"/>
    <cellStyle name="Heading" xfId="52"/>
    <cellStyle name="Heading 1" xfId="53"/>
    <cellStyle name="Heading 2" xfId="54"/>
    <cellStyle name="Heading 3" xfId="55"/>
    <cellStyle name="Heading 4" xfId="56"/>
    <cellStyle name="Hyperlink" xfId="57"/>
    <cellStyle name="Input" xfId="58"/>
    <cellStyle name="Linked Cell" xfId="59"/>
    <cellStyle name="Merjed" xfId="60"/>
    <cellStyle name="Neutral" xfId="61"/>
    <cellStyle name="Normal_GAP Report (Graph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12th Grade by Demographic Variables in 2005-2006 and 2006-2007</a:t>
            </a:r>
          </a:p>
        </c:rich>
      </c:tx>
      <c:layout>
        <c:manualLayout>
          <c:xMode val="factor"/>
          <c:yMode val="factor"/>
          <c:x val="0.06875"/>
          <c:y val="-0.0195"/>
        </c:manualLayout>
      </c:layout>
      <c:spPr>
        <a:noFill/>
        <a:ln>
          <a:noFill/>
        </a:ln>
      </c:spPr>
    </c:title>
    <c:plotArea>
      <c:layout>
        <c:manualLayout>
          <c:xMode val="edge"/>
          <c:yMode val="edge"/>
          <c:x val="0.0105"/>
          <c:y val="0.1185"/>
          <c:w val="0.976"/>
          <c:h val="0.856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'GAP-2008'!$C$1352:$I$1352</c:f>
            </c:strRef>
          </c:cat>
          <c:val>
            <c:numRef>
              <c:f>'GAP-2008'!$C$1353:$I$1353</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'GAP-2008'!$C$1352:$I$1352</c:f>
            </c:strRef>
          </c:cat>
          <c:val>
            <c:numRef>
              <c:f>'GAP-2008'!$C$1354:$I$1354</c:f>
            </c:numRef>
          </c:val>
        </c:ser>
        <c:axId val="4015021"/>
        <c:axId val="36135190"/>
      </c:barChart>
      <c:catAx>
        <c:axId val="4015021"/>
        <c:scaling>
          <c:orientation val="minMax"/>
        </c:scaling>
        <c:axPos val="b"/>
        <c:delete val="0"/>
        <c:numFmt formatCode="General" sourceLinked="1"/>
        <c:majorTickMark val="out"/>
        <c:minorTickMark val="none"/>
        <c:tickLblPos val="nextTo"/>
        <c:spPr>
          <a:ln w="3175">
            <a:solidFill>
              <a:srgbClr val="000000"/>
            </a:solidFill>
          </a:ln>
        </c:spPr>
        <c:crossAx val="36135190"/>
        <c:crosses val="autoZero"/>
        <c:auto val="1"/>
        <c:lblOffset val="100"/>
        <c:tickLblSkip val="1"/>
        <c:noMultiLvlLbl val="0"/>
      </c:catAx>
      <c:valAx>
        <c:axId val="3613519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01502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Times New Roman"/>
                <a:ea typeface="Times New Roman"/>
                <a:cs typeface="Times New Roman"/>
              </a:rPr>
              <a:t>Advantages of the State over the Regional Council on the Percentile Ranks of the Scale Scores of 2100 and 2400 in 2008</a:t>
            </a:r>
          </a:p>
        </c:rich>
      </c:tx>
      <c:layout>
        <c:manualLayout>
          <c:xMode val="factor"/>
          <c:yMode val="factor"/>
          <c:x val="0.0315"/>
          <c:y val="-0.02"/>
        </c:manualLayout>
      </c:layout>
      <c:spPr>
        <a:noFill/>
        <a:ln>
          <a:noFill/>
        </a:ln>
      </c:spPr>
    </c:title>
    <c:plotArea>
      <c:layout>
        <c:manualLayout>
          <c:xMode val="edge"/>
          <c:yMode val="edge"/>
          <c:x val="0.0125"/>
          <c:y val="0.19075"/>
          <c:w val="0.97025"/>
          <c:h val="0.7725"/>
        </c:manualLayout>
      </c:layout>
      <c:barChart>
        <c:barDir val="col"/>
        <c:grouping val="clustered"/>
        <c:varyColors val="0"/>
        <c:ser>
          <c:idx val="0"/>
          <c:order val="0"/>
          <c:tx>
            <c:strRef>
              <c:f>'GAP-2008'!#REF!</c:f>
              <c:strCache>
                <c:ptCount val="1"/>
                <c:pt idx="0">
                  <c:v>#REF!</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12700">
                <a:solidFill>
                  <a:srgbClr val="000000"/>
                </a:solidFill>
              </a:ln>
            </c:spPr>
          </c:dPt>
          <c:dLbls>
            <c:dLbl>
              <c:idx val="1"/>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'GAP-2008'!$G$451:$G$452</c:f>
            </c:strRef>
          </c:cat>
          <c:val>
            <c:numRef>
              <c:f>'GAP-2008'!$F$451:$F$452</c:f>
            </c:numRef>
          </c:val>
        </c:ser>
        <c:axId val="30099223"/>
        <c:axId val="2457552"/>
      </c:barChart>
      <c:catAx>
        <c:axId val="30099223"/>
        <c:scaling>
          <c:orientation val="minMax"/>
        </c:scaling>
        <c:axPos val="b"/>
        <c:delete val="0"/>
        <c:numFmt formatCode="General" sourceLinked="1"/>
        <c:majorTickMark val="out"/>
        <c:minorTickMark val="none"/>
        <c:tickLblPos val="low"/>
        <c:spPr>
          <a:ln w="3175">
            <a:solidFill>
              <a:srgbClr val="000000"/>
            </a:solidFill>
          </a:ln>
        </c:spPr>
        <c:crossAx val="2457552"/>
        <c:crosses val="autoZero"/>
        <c:auto val="1"/>
        <c:lblOffset val="100"/>
        <c:tickLblSkip val="1"/>
        <c:noMultiLvlLbl val="0"/>
      </c:catAx>
      <c:valAx>
        <c:axId val="2457552"/>
        <c:scaling>
          <c:orientation val="minMax"/>
        </c:scaling>
        <c:axPos val="l"/>
        <c:majorGridlines>
          <c:spPr>
            <a:ln w="3175">
              <a:solidFill>
                <a:srgbClr val="FFFFFF"/>
              </a:solidFill>
            </a:ln>
          </c:spPr>
        </c:majorGridlines>
        <c:delete val="0"/>
        <c:numFmt formatCode="0.00%" sourceLinked="0"/>
        <c:majorTickMark val="out"/>
        <c:minorTickMark val="none"/>
        <c:tickLblPos val="nextTo"/>
        <c:spPr>
          <a:ln w="3175">
            <a:solidFill>
              <a:srgbClr val="000000"/>
            </a:solidFill>
          </a:ln>
        </c:spPr>
        <c:crossAx val="30099223"/>
        <c:crossesAt val="1"/>
        <c:crossBetween val="between"/>
        <c:dispUnits/>
      </c:valAx>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Over the Percentile Rank of the Scale Scores of 2100 and 2400 in the State and the Council in 2008</a:t>
            </a:r>
          </a:p>
        </c:rich>
      </c:tx>
      <c:layout>
        <c:manualLayout>
          <c:xMode val="factor"/>
          <c:yMode val="factor"/>
          <c:x val="0.0255"/>
          <c:y val="-0.02325"/>
        </c:manualLayout>
      </c:layout>
      <c:spPr>
        <a:noFill/>
        <a:ln>
          <a:noFill/>
        </a:ln>
      </c:spPr>
    </c:title>
    <c:plotArea>
      <c:layout>
        <c:manualLayout>
          <c:xMode val="edge"/>
          <c:yMode val="edge"/>
          <c:x val="0.02725"/>
          <c:y val="0.247"/>
          <c:w val="0.95225"/>
          <c:h val="0.646"/>
        </c:manualLayout>
      </c:layout>
      <c:barChart>
        <c:barDir val="col"/>
        <c:grouping val="clustered"/>
        <c:varyColors val="0"/>
        <c:ser>
          <c:idx val="0"/>
          <c:order val="0"/>
          <c:tx>
            <c:v>State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'GAP-2008'!$E$451:$E$452</c:f>
            </c:strRef>
          </c:cat>
          <c:val>
            <c:numRef>
              <c:f>'GAP-2008'!$C$451:$C$452</c:f>
            </c:numRef>
          </c:val>
        </c:ser>
        <c:ser>
          <c:idx val="1"/>
          <c:order val="1"/>
          <c:tx>
            <c:v>Council</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'GAP-2008'!$E$451:$E$452</c:f>
            </c:strRef>
          </c:cat>
          <c:val>
            <c:numRef>
              <c:f>'GAP-2008'!$D$451:$D$452</c:f>
            </c:numRef>
          </c:val>
        </c:ser>
        <c:axId val="22117969"/>
        <c:axId val="64843994"/>
      </c:barChart>
      <c:catAx>
        <c:axId val="22117969"/>
        <c:scaling>
          <c:orientation val="minMax"/>
        </c:scaling>
        <c:axPos val="b"/>
        <c:delete val="0"/>
        <c:numFmt formatCode="General" sourceLinked="1"/>
        <c:majorTickMark val="out"/>
        <c:minorTickMark val="none"/>
        <c:tickLblPos val="nextTo"/>
        <c:spPr>
          <a:ln w="3175">
            <a:solidFill>
              <a:srgbClr val="000000"/>
            </a:solidFill>
          </a:ln>
        </c:spPr>
        <c:crossAx val="64843994"/>
        <c:crosses val="autoZero"/>
        <c:auto val="1"/>
        <c:lblOffset val="100"/>
        <c:tickLblSkip val="1"/>
        <c:noMultiLvlLbl val="0"/>
      </c:catAx>
      <c:valAx>
        <c:axId val="6484399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2117969"/>
        <c:crossesAt val="1"/>
        <c:crossBetween val="between"/>
        <c:dispUnits/>
      </c:valAx>
      <c:spPr>
        <a:solidFill>
          <a:srgbClr val="FFFF99"/>
        </a:solidFill>
        <a:ln w="12700">
          <a:solidFill>
            <a:srgbClr val="808080"/>
          </a:solidFill>
        </a:ln>
      </c:spPr>
    </c:plotArea>
    <c:legend>
      <c:legendPos val="b"/>
      <c:layout>
        <c:manualLayout>
          <c:xMode val="edge"/>
          <c:yMode val="edge"/>
          <c:x val="0.40925"/>
          <c:y val="0.93725"/>
          <c:w val="0.212"/>
          <c:h val="0.0535"/>
        </c:manualLayout>
      </c:layout>
      <c:overlay val="0"/>
      <c:spPr>
        <a:noFill/>
        <a:ln w="3175">
          <a:no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First-Time 9th Graders Taking 10th Grade Level Courses in 2007-2008</a:t>
            </a:r>
          </a:p>
        </c:rich>
      </c:tx>
      <c:layout>
        <c:manualLayout>
          <c:xMode val="factor"/>
          <c:yMode val="factor"/>
          <c:x val="-0.039"/>
          <c:y val="-0.02575"/>
        </c:manualLayout>
      </c:layout>
      <c:spPr>
        <a:noFill/>
        <a:ln>
          <a:noFill/>
        </a:ln>
      </c:spPr>
    </c:title>
    <c:plotArea>
      <c:layout>
        <c:manualLayout>
          <c:xMode val="edge"/>
          <c:yMode val="edge"/>
          <c:x val="0.00875"/>
          <c:y val="0.05925"/>
          <c:w val="0.99325"/>
          <c:h val="0.9765"/>
        </c:manualLayout>
      </c:layout>
      <c:barChart>
        <c:barDir val="col"/>
        <c:grouping val="clustered"/>
        <c:varyColors val="0"/>
        <c:ser>
          <c:idx val="0"/>
          <c:order val="0"/>
          <c:tx>
            <c:v>African Amer</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'GAP-2008'!$B$1601:$B$1615</c:f>
            </c:strRef>
          </c:cat>
          <c:val>
            <c:numRef>
              <c:f>'GAP-2008'!$O$1601:$O$1615</c:f>
            </c:numRef>
          </c:val>
        </c:ser>
        <c:ser>
          <c:idx val="1"/>
          <c:order val="1"/>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'GAP-2008'!$B$1601:$B$1615</c:f>
            </c:strRef>
          </c:cat>
          <c:val>
            <c:numRef>
              <c:f>'GAP-2008'!$Q$1601:$Q$1615</c:f>
            </c:numRef>
          </c:val>
        </c:ser>
        <c:ser>
          <c:idx val="2"/>
          <c:order val="2"/>
          <c:tx>
            <c:v>Asian/P. I.</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'GAP-2008'!$P$1601:$P$1615</c:f>
            </c:numRef>
          </c:val>
        </c:ser>
        <c:ser>
          <c:idx val="3"/>
          <c:order val="3"/>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'GAP-2008'!$S$1601:$S$1615</c:f>
            </c:numRef>
          </c:val>
        </c:ser>
        <c:ser>
          <c:idx val="4"/>
          <c:order val="4"/>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'GAP-2008'!$T$1601:$T$1615</c:f>
            </c:numRef>
          </c:val>
        </c:ser>
        <c:axId val="46725035"/>
        <c:axId val="17872132"/>
      </c:barChart>
      <c:catAx>
        <c:axId val="46725035"/>
        <c:scaling>
          <c:orientation val="minMax"/>
        </c:scaling>
        <c:axPos val="b"/>
        <c:delete val="0"/>
        <c:numFmt formatCode="General" sourceLinked="1"/>
        <c:majorTickMark val="out"/>
        <c:minorTickMark val="none"/>
        <c:tickLblPos val="nextTo"/>
        <c:spPr>
          <a:ln w="3175">
            <a:solidFill>
              <a:srgbClr val="000000"/>
            </a:solidFill>
          </a:ln>
        </c:spPr>
        <c:crossAx val="17872132"/>
        <c:crosses val="autoZero"/>
        <c:auto val="1"/>
        <c:lblOffset val="100"/>
        <c:tickLblSkip val="1"/>
        <c:noMultiLvlLbl val="0"/>
      </c:catAx>
      <c:valAx>
        <c:axId val="1787213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672503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First-time 9th Graders Advanced to 10th Grade on Time in 2006-2007</a:t>
            </a:r>
          </a:p>
        </c:rich>
      </c:tx>
      <c:layout>
        <c:manualLayout>
          <c:xMode val="factor"/>
          <c:yMode val="factor"/>
          <c:x val="0.0375"/>
          <c:y val="-0.01725"/>
        </c:manualLayout>
      </c:layout>
      <c:spPr>
        <a:noFill/>
        <a:ln>
          <a:noFill/>
        </a:ln>
      </c:spPr>
    </c:title>
    <c:plotArea>
      <c:layout>
        <c:manualLayout>
          <c:xMode val="edge"/>
          <c:yMode val="edge"/>
          <c:x val="0.01375"/>
          <c:y val="0.0425"/>
          <c:w val="0.9825"/>
          <c:h val="0.99475"/>
        </c:manualLayout>
      </c:layout>
      <c:barChart>
        <c:barDir val="col"/>
        <c:grouping val="clustered"/>
        <c:varyColors val="0"/>
        <c:ser>
          <c:idx val="0"/>
          <c:order val="0"/>
          <c:tx>
            <c:v>African Amer</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'GAP-2008'!$B$1644:$B$1658</c:f>
            </c:strRef>
          </c:cat>
          <c:val>
            <c:numRef>
              <c:f>'GAP-2008'!$O$1644:$O$1658</c:f>
            </c:numRef>
          </c:val>
        </c:ser>
        <c:ser>
          <c:idx val="1"/>
          <c:order val="1"/>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'GAP-2008'!$B$1644:$B$1658</c:f>
            </c:strRef>
          </c:cat>
          <c:val>
            <c:numRef>
              <c:f>'GAP-2008'!$Q$1644:$Q$1658</c:f>
            </c:numRef>
          </c:val>
        </c:ser>
        <c:ser>
          <c:idx val="2"/>
          <c:order val="2"/>
          <c:tx>
            <c:v>Asian/P. I.</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'GAP-2008'!$B$1644:$B$1658</c:f>
            </c:strRef>
          </c:cat>
          <c:val>
            <c:numRef>
              <c:f>'GAP-2008'!$P$1644:$P$1658</c:f>
            </c:numRef>
          </c:val>
        </c:ser>
        <c:ser>
          <c:idx val="3"/>
          <c:order val="3"/>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'GAP-2008'!$B$1644:$B$1658</c:f>
            </c:strRef>
          </c:cat>
          <c:val>
            <c:numRef>
              <c:f>'GAP-2008'!$S$1644:$S$1658</c:f>
            </c:numRef>
          </c:val>
        </c:ser>
        <c:ser>
          <c:idx val="5"/>
          <c:order val="4"/>
          <c:tx>
            <c:v>Low SES</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'GAP-2008'!$B$1644:$B$1658</c:f>
            </c:strRef>
          </c:cat>
          <c:val>
            <c:numRef>
              <c:f>'GAP-2008'!$T$1644:$T$1658</c:f>
            </c:numRef>
          </c:val>
        </c:ser>
        <c:axId val="26631461"/>
        <c:axId val="38356558"/>
      </c:barChart>
      <c:catAx>
        <c:axId val="26631461"/>
        <c:scaling>
          <c:orientation val="minMax"/>
        </c:scaling>
        <c:axPos val="b"/>
        <c:delete val="0"/>
        <c:numFmt formatCode="General" sourceLinked="1"/>
        <c:majorTickMark val="out"/>
        <c:minorTickMark val="none"/>
        <c:tickLblPos val="nextTo"/>
        <c:spPr>
          <a:ln w="3175">
            <a:solidFill>
              <a:srgbClr val="000000"/>
            </a:solidFill>
          </a:ln>
        </c:spPr>
        <c:crossAx val="38356558"/>
        <c:crossesAt val="0.6"/>
        <c:auto val="1"/>
        <c:lblOffset val="100"/>
        <c:tickLblSkip val="1"/>
        <c:noMultiLvlLbl val="0"/>
      </c:catAx>
      <c:valAx>
        <c:axId val="38356558"/>
        <c:scaling>
          <c:orientation val="minMax"/>
          <c:max val="1.05"/>
          <c:min val="0.6"/>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6631461"/>
        <c:crossesAt val="1"/>
        <c:crossBetween val="between"/>
        <c:dispUnits/>
        <c:majorUnit val="0.1"/>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12th Graders Taking Advanced Coursework in 2007-2008</a:t>
            </a:r>
          </a:p>
        </c:rich>
      </c:tx>
      <c:layout>
        <c:manualLayout>
          <c:xMode val="factor"/>
          <c:yMode val="factor"/>
          <c:x val="0.013"/>
          <c:y val="0"/>
        </c:manualLayout>
      </c:layout>
      <c:spPr>
        <a:noFill/>
        <a:ln>
          <a:noFill/>
        </a:ln>
      </c:spPr>
    </c:title>
    <c:plotArea>
      <c:layout>
        <c:manualLayout>
          <c:xMode val="edge"/>
          <c:yMode val="edge"/>
          <c:x val="0.00775"/>
          <c:y val="0.083"/>
          <c:w val="0.99125"/>
          <c:h val="0.95275"/>
        </c:manualLayout>
      </c:layout>
      <c:barChart>
        <c:barDir val="col"/>
        <c:grouping val="clustered"/>
        <c:varyColors val="0"/>
        <c:ser>
          <c:idx val="0"/>
          <c:order val="0"/>
          <c:tx>
            <c:v>African Amer</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'GAP-2008'!$B$1685:$B$1699</c:f>
            </c:strRef>
          </c:cat>
          <c:val>
            <c:numRef>
              <c:f>'GAP-2008'!$O$1685:$O$1699</c:f>
            </c:numRef>
          </c:val>
        </c:ser>
        <c:ser>
          <c:idx val="1"/>
          <c:order val="1"/>
          <c:tx>
            <c:v>Hispanic</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'GAP-2008'!$B$1685:$B$1699</c:f>
            </c:strRef>
          </c:cat>
          <c:val>
            <c:numRef>
              <c:f>'GAP-2008'!$Q$1685:$Q$1699</c:f>
            </c:numRef>
          </c:val>
        </c:ser>
        <c:ser>
          <c:idx val="2"/>
          <c:order val="2"/>
          <c:tx>
            <c:v>Asian/P. I.</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'GAP-2008'!$B$1685:$B$1699</c:f>
            </c:strRef>
          </c:cat>
          <c:val>
            <c:numRef>
              <c:f>'GAP-2008'!$P$1685:$P$1699</c:f>
            </c:numRef>
          </c:val>
        </c:ser>
        <c:ser>
          <c:idx val="3"/>
          <c:order val="3"/>
          <c:tx>
            <c:v>White</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'GAP-2008'!$B$1685:$B$1699</c:f>
            </c:strRef>
          </c:cat>
          <c:val>
            <c:numRef>
              <c:f>'GAP-2008'!$S$1685:$S$1699</c:f>
            </c:numRef>
          </c:val>
        </c:ser>
        <c:ser>
          <c:idx val="5"/>
          <c:order val="4"/>
          <c:tx>
            <c:v>Low SES</c:v>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'GAP-2008'!$B$1685:$B$1699</c:f>
            </c:strRef>
          </c:cat>
          <c:val>
            <c:numRef>
              <c:f>'GAP-2008'!$T$1685:$T$1699</c:f>
            </c:numRef>
          </c:val>
        </c:ser>
        <c:axId val="9664703"/>
        <c:axId val="19873464"/>
      </c:barChart>
      <c:catAx>
        <c:axId val="9664703"/>
        <c:scaling>
          <c:orientation val="minMax"/>
        </c:scaling>
        <c:axPos val="b"/>
        <c:delete val="0"/>
        <c:numFmt formatCode="General" sourceLinked="1"/>
        <c:majorTickMark val="out"/>
        <c:minorTickMark val="none"/>
        <c:tickLblPos val="nextTo"/>
        <c:spPr>
          <a:ln w="3175">
            <a:solidFill>
              <a:srgbClr val="000000"/>
            </a:solidFill>
          </a:ln>
        </c:spPr>
        <c:crossAx val="19873464"/>
        <c:crosses val="autoZero"/>
        <c:auto val="1"/>
        <c:lblOffset val="100"/>
        <c:tickLblSkip val="1"/>
        <c:noMultiLvlLbl val="0"/>
      </c:catAx>
      <c:valAx>
        <c:axId val="1987346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966470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Percent of the 9th grade cohort of 2003-2004 in different categories of outcomes in 2006-2007</a:t>
            </a:r>
          </a:p>
        </c:rich>
      </c:tx>
      <c:layout>
        <c:manualLayout>
          <c:xMode val="factor"/>
          <c:yMode val="factor"/>
          <c:x val="-0.0115"/>
          <c:y val="-0.019"/>
        </c:manualLayout>
      </c:layout>
      <c:spPr>
        <a:noFill/>
        <a:ln>
          <a:noFill/>
        </a:ln>
      </c:spPr>
    </c:title>
    <c:plotArea>
      <c:layout>
        <c:manualLayout>
          <c:xMode val="edge"/>
          <c:yMode val="edge"/>
          <c:x val="0.00925"/>
          <c:y val="0.14025"/>
          <c:w val="0.98825"/>
          <c:h val="0.88375"/>
        </c:manualLayout>
      </c:layout>
      <c:barChart>
        <c:barDir val="col"/>
        <c:grouping val="clustered"/>
        <c:varyColors val="0"/>
        <c:ser>
          <c:idx val="0"/>
          <c:order val="0"/>
          <c:tx>
            <c:v>African Amer</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'GAP-2008'!$C$1844:$Q$1844</c:f>
            </c:strRef>
          </c:cat>
          <c:val>
            <c:numRef>
              <c:f>'GAP-2008'!$C$1845:$Q$1845</c:f>
            </c:numRef>
          </c:val>
        </c:ser>
        <c:ser>
          <c:idx val="1"/>
          <c:order val="1"/>
          <c:tx>
            <c:v>Asian/P.I.</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'GAP-2008'!$C$1844:$Q$1844</c:f>
            </c:strRef>
          </c:cat>
          <c:val>
            <c:numRef>
              <c:f>'GAP-2008'!$C$1846:$Q$1846</c:f>
            </c:numRef>
          </c:val>
        </c:ser>
        <c:ser>
          <c:idx val="2"/>
          <c:order val="2"/>
          <c:tx>
            <c:v>Hispanic</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'GAP-2008'!$C$1844:$Q$1844</c:f>
            </c:strRef>
          </c:cat>
          <c:val>
            <c:numRef>
              <c:f>'GAP-2008'!$C$1847:$Q$1847</c:f>
            </c:numRef>
          </c:val>
        </c:ser>
        <c:ser>
          <c:idx val="4"/>
          <c:order val="3"/>
          <c:tx>
            <c:v>White</c:v>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'GAP-2008'!$C$1844:$Q$1844</c:f>
            </c:strRef>
          </c:cat>
          <c:val>
            <c:numRef>
              <c:f>'GAP-2008'!$C$1849:$Q$1849</c:f>
            </c:numRef>
          </c:val>
        </c:ser>
        <c:ser>
          <c:idx val="5"/>
          <c:order val="4"/>
          <c:tx>
            <c:v>Low SES</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'GAP-2008'!$C$1844:$Q$1844</c:f>
            </c:strRef>
          </c:cat>
          <c:val>
            <c:numRef>
              <c:f>'GAP-2008'!$C$1850:$Q$1850</c:f>
            </c:numRef>
          </c:val>
        </c:ser>
        <c:axId val="44643449"/>
        <c:axId val="66246722"/>
      </c:barChart>
      <c:catAx>
        <c:axId val="44643449"/>
        <c:scaling>
          <c:orientation val="minMax"/>
        </c:scaling>
        <c:axPos val="b"/>
        <c:delete val="0"/>
        <c:numFmt formatCode="General" sourceLinked="1"/>
        <c:majorTickMark val="out"/>
        <c:minorTickMark val="none"/>
        <c:tickLblPos val="nextTo"/>
        <c:spPr>
          <a:ln w="3175">
            <a:solidFill>
              <a:srgbClr val="000000"/>
            </a:solidFill>
          </a:ln>
        </c:spPr>
        <c:crossAx val="66246722"/>
        <c:crosses val="autoZero"/>
        <c:auto val="1"/>
        <c:lblOffset val="100"/>
        <c:tickLblSkip val="1"/>
        <c:noMultiLvlLbl val="0"/>
      </c:catAx>
      <c:valAx>
        <c:axId val="6624672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464344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The  Changes of High School Students Graduates with RHSP, MHP/IEP, or DAP between 1997-1998 and 2006-2007</a:t>
            </a:r>
          </a:p>
        </c:rich>
      </c:tx>
      <c:layout>
        <c:manualLayout>
          <c:xMode val="factor"/>
          <c:yMode val="factor"/>
          <c:x val="-0.031"/>
          <c:y val="-0.02575"/>
        </c:manualLayout>
      </c:layout>
      <c:spPr>
        <a:noFill/>
        <a:ln>
          <a:noFill/>
        </a:ln>
      </c:spPr>
    </c:title>
    <c:plotArea>
      <c:layout>
        <c:manualLayout>
          <c:xMode val="edge"/>
          <c:yMode val="edge"/>
          <c:x val="0.0135"/>
          <c:y val="0.11075"/>
          <c:w val="0.8225"/>
          <c:h val="0.7745"/>
        </c:manualLayout>
      </c:layout>
      <c:lineChart>
        <c:grouping val="standard"/>
        <c:varyColors val="0"/>
        <c:ser>
          <c:idx val="0"/>
          <c:order val="0"/>
          <c:tx>
            <c:strRef>
              <c:f>'GAP-2008'!$C$2083</c:f>
              <c:strCache>
                <c:ptCount val="1"/>
                <c:pt idx="0">
                  <c:v>Percentage of Graduates with RHSP</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trendline>
            <c:name>Trend line of RHSP</c:name>
            <c:spPr>
              <a:ln w="25400">
                <a:solidFill>
                  <a:srgbClr val="00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trendlineLbl>
          </c:trendline>
          <c:cat>
            <c:strRef>
              <c:f>'GAP-2008'!$F$2084:$F$2093</c:f>
            </c:strRef>
          </c:cat>
          <c:val>
            <c:numRef>
              <c:f>'GAP-2008'!$C$2084:$C$2093</c:f>
            </c:numRef>
          </c:val>
          <c:smooth val="0"/>
        </c:ser>
        <c:ser>
          <c:idx val="1"/>
          <c:order val="1"/>
          <c:tx>
            <c:strRef>
              <c:f>'GAP-2008'!$D$2083</c:f>
              <c:strCache>
                <c:ptCount val="1"/>
                <c:pt idx="0">
                  <c:v>Percentage of Graduates with MHP</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trendline>
            <c:name>Trend line of MHP/IEP</c:name>
            <c:spPr>
              <a:ln w="25400">
                <a:solidFill>
                  <a:srgbClr val="FF00FF"/>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trendlineLbl>
          </c:trendline>
          <c:cat>
            <c:strRef>
              <c:f>'GAP-2008'!$F$2084:$F$2093</c:f>
            </c:strRef>
          </c:cat>
          <c:val>
            <c:numRef>
              <c:f>'GAP-2008'!$D$2084:$D$2093</c:f>
            </c:numRef>
          </c:val>
          <c:smooth val="0"/>
        </c:ser>
        <c:ser>
          <c:idx val="2"/>
          <c:order val="2"/>
          <c:tx>
            <c:strRef>
              <c:f>'GAP-2008'!$E$2083</c:f>
              <c:strCache>
                <c:ptCount val="1"/>
                <c:pt idx="0">
                  <c:v>Percentage of Graduates with DAP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00"/>
              </a:solidFill>
              <a:ln>
                <a:solidFill>
                  <a:srgbClr val="FFFF00"/>
                </a:solidFill>
              </a:ln>
            </c:spPr>
          </c:marker>
          <c:dLbls>
            <c:dLbl>
              <c:idx val="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trendline>
            <c:name>Trend line of DAP</c:name>
            <c:spPr>
              <a:ln w="38100">
                <a:solidFill>
                  <a:srgbClr val="FF0000"/>
                </a:solidFill>
                <a:prstDash val="sysDot"/>
              </a:ln>
            </c:spPr>
            <c:trendlineType val="linear"/>
            <c:dispEq val="1"/>
            <c:dispRSqr val="0"/>
            <c:trendlineLbl>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0.00"/>
            </c:trendlineLbl>
          </c:trendline>
          <c:cat>
            <c:strRef>
              <c:f>'GAP-2008'!$F$2084:$F$2093</c:f>
            </c:strRef>
          </c:cat>
          <c:val>
            <c:numRef>
              <c:f>'GAP-2008'!$E$2084:$E$2093</c:f>
            </c:numRef>
          </c:val>
          <c:smooth val="0"/>
        </c:ser>
        <c:marker val="1"/>
        <c:axId val="59349587"/>
        <c:axId val="64384236"/>
      </c:lineChart>
      <c:catAx>
        <c:axId val="59349587"/>
        <c:scaling>
          <c:orientation val="minMax"/>
        </c:scaling>
        <c:axPos val="b"/>
        <c:delete val="0"/>
        <c:numFmt formatCode="General" sourceLinked="1"/>
        <c:majorTickMark val="out"/>
        <c:minorTickMark val="none"/>
        <c:tickLblPos val="nextTo"/>
        <c:spPr>
          <a:ln w="3175">
            <a:solidFill>
              <a:srgbClr val="000000"/>
            </a:solidFill>
          </a:ln>
        </c:spPr>
        <c:crossAx val="64384236"/>
        <c:crosses val="autoZero"/>
        <c:auto val="1"/>
        <c:lblOffset val="100"/>
        <c:tickLblSkip val="1"/>
        <c:noMultiLvlLbl val="0"/>
      </c:catAx>
      <c:valAx>
        <c:axId val="64384236"/>
        <c:scaling>
          <c:orientation val="minMax"/>
          <c:max val="100"/>
          <c:min val="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59349587"/>
        <c:crossesAt val="1"/>
        <c:crossBetween val="between"/>
        <c:dispUnits/>
        <c:minorUnit val="10"/>
      </c:valAx>
      <c:spPr>
        <a:solidFill>
          <a:srgbClr val="FFFF99"/>
        </a:solidFill>
        <a:ln w="12700">
          <a:solidFill>
            <a:srgbClr val="FFFFFF"/>
          </a:solidFill>
        </a:ln>
      </c:spPr>
    </c:plotArea>
    <c:legend>
      <c:legendPos val="b"/>
      <c:layout>
        <c:manualLayout>
          <c:xMode val="edge"/>
          <c:yMode val="edge"/>
          <c:x val="0.00075"/>
          <c:y val="0.89"/>
          <c:w val="0.939"/>
          <c:h val="0.11"/>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Times New Roman"/>
              <a:ea typeface="Times New Roman"/>
              <a:cs typeface="Times New Roman"/>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Average Annual Growth Rate of High School Graduation Plans between 1998 and 2007</a:t>
            </a:r>
          </a:p>
        </c:rich>
      </c:tx>
      <c:layout>
        <c:manualLayout>
          <c:xMode val="factor"/>
          <c:yMode val="factor"/>
          <c:x val="-0.017"/>
          <c:y val="-0.018"/>
        </c:manualLayout>
      </c:layout>
      <c:spPr>
        <a:noFill/>
        <a:ln>
          <a:noFill/>
        </a:ln>
      </c:spPr>
    </c:title>
    <c:plotArea>
      <c:layout>
        <c:manualLayout>
          <c:xMode val="edge"/>
          <c:yMode val="edge"/>
          <c:x val="0.0345"/>
          <c:y val="0.11525"/>
          <c:w val="0.958"/>
          <c:h val="0.88525"/>
        </c:manualLayout>
      </c:layout>
      <c:scatterChart>
        <c:scatterStyle val="lineMarker"/>
        <c:varyColors val="0"/>
        <c:ser>
          <c:idx val="0"/>
          <c:order val="0"/>
          <c:tx>
            <c:v>Annual Change Rate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000080"/>
              </a:solidFill>
              <a:ln>
                <a:noFill/>
              </a:ln>
            </c:spPr>
          </c:marker>
          <c:dPt>
            <c:idx val="0"/>
            <c:spPr>
              <a:ln w="3175">
                <a:noFill/>
              </a:ln>
            </c:spPr>
            <c:marker>
              <c:size val="15"/>
              <c:spPr>
                <a:solidFill>
                  <a:srgbClr val="FF0000"/>
                </a:solidFill>
                <a:ln>
                  <a:solidFill>
                    <a:srgbClr val="FF0000"/>
                  </a:solidFill>
                </a:ln>
              </c:spPr>
            </c:marker>
          </c:dPt>
          <c:dPt>
            <c:idx val="1"/>
            <c:spPr>
              <a:ln w="3175">
                <a:noFill/>
              </a:ln>
            </c:spPr>
            <c:marker>
              <c:size val="15"/>
              <c:spPr>
                <a:solidFill>
                  <a:srgbClr val="993366"/>
                </a:solidFill>
                <a:ln>
                  <a:noFill/>
                </a:ln>
              </c:spPr>
            </c:marker>
          </c:dPt>
          <c:dPt>
            <c:idx val="2"/>
            <c:spPr>
              <a:ln w="3175">
                <a:noFill/>
              </a:ln>
            </c:spPr>
            <c:marker>
              <c:size val="15"/>
              <c:spPr>
                <a:solidFill>
                  <a:srgbClr val="9999FF"/>
                </a:solidFill>
                <a:ln>
                  <a:solidFill>
                    <a:srgbClr val="9999FF"/>
                  </a:solidFill>
                </a:ln>
              </c:spPr>
            </c:marker>
          </c:dPt>
          <c:dPt>
            <c:idx val="3"/>
            <c:spPr>
              <a:ln w="3175">
                <a:noFill/>
              </a:ln>
            </c:spPr>
            <c:marker>
              <c:size val="15"/>
              <c:spPr>
                <a:solidFill>
                  <a:srgbClr val="0066CC"/>
                </a:solidFill>
                <a:ln>
                  <a:noFill/>
                </a:ln>
              </c:spPr>
            </c:marker>
          </c:dPt>
          <c:dPt>
            <c:idx val="4"/>
            <c:spPr>
              <a:ln w="3175">
                <a:noFill/>
              </a:ln>
            </c:spPr>
            <c:marker>
              <c:size val="15"/>
              <c:spPr>
                <a:solidFill>
                  <a:srgbClr val="00FFFF"/>
                </a:solidFill>
                <a:ln>
                  <a:noFill/>
                </a:ln>
              </c:spPr>
            </c:marker>
          </c:dPt>
          <c:dPt>
            <c:idx val="5"/>
            <c:spPr>
              <a:ln w="3175">
                <a:noFill/>
              </a:ln>
            </c:spPr>
            <c:marker>
              <c:size val="15"/>
              <c:spPr>
                <a:solidFill>
                  <a:srgbClr val="800080"/>
                </a:solidFill>
                <a:ln>
                  <a:noFill/>
                </a:ln>
              </c:spPr>
            </c:marker>
          </c:dPt>
          <c:dPt>
            <c:idx val="6"/>
            <c:spPr>
              <a:ln w="3175">
                <a:noFill/>
              </a:ln>
            </c:spPr>
            <c:marker>
              <c:size val="15"/>
              <c:spPr>
                <a:solidFill>
                  <a:srgbClr val="0000FF"/>
                </a:solidFill>
                <a:ln>
                  <a:noFill/>
                </a:ln>
              </c:spPr>
            </c:marker>
          </c:dPt>
          <c:dPt>
            <c:idx val="7"/>
            <c:spPr>
              <a:ln w="3175">
                <a:noFill/>
              </a:ln>
            </c:spPr>
            <c:marker>
              <c:size val="15"/>
              <c:spPr>
                <a:solidFill>
                  <a:srgbClr val="000080"/>
                </a:solidFill>
                <a:ln>
                  <a:noFill/>
                </a:ln>
              </c:spPr>
            </c:marker>
          </c:dPt>
          <c:dPt>
            <c:idx val="8"/>
            <c:spPr>
              <a:ln w="3175">
                <a:noFill/>
              </a:ln>
            </c:spPr>
            <c:marker>
              <c:size val="15"/>
              <c:spPr>
                <a:solidFill>
                  <a:srgbClr val="FF8080"/>
                </a:solidFill>
                <a:ln>
                  <a:noFill/>
                </a:ln>
              </c:spPr>
            </c:marker>
          </c:dPt>
          <c:dPt>
            <c:idx val="9"/>
            <c:spPr>
              <a:ln w="3175">
                <a:noFill/>
              </a:ln>
            </c:spPr>
            <c:marker>
              <c:size val="15"/>
              <c:spPr>
                <a:solidFill>
                  <a:srgbClr val="008080"/>
                </a:solidFill>
                <a:ln>
                  <a:noFill/>
                </a:ln>
              </c:spPr>
            </c:marker>
          </c:dPt>
          <c:dPt>
            <c:idx val="10"/>
            <c:spPr>
              <a:ln w="3175">
                <a:noFill/>
              </a:ln>
            </c:spPr>
            <c:marker>
              <c:size val="15"/>
              <c:spPr>
                <a:solidFill>
                  <a:srgbClr val="00CCFF"/>
                </a:solidFill>
                <a:ln>
                  <a:noFill/>
                </a:ln>
              </c:spPr>
            </c:marker>
          </c:dPt>
          <c:dPt>
            <c:idx val="11"/>
            <c:spPr>
              <a:ln w="3175">
                <a:noFill/>
              </a:ln>
            </c:spPr>
            <c:marker>
              <c:size val="15"/>
              <c:spPr>
                <a:solidFill>
                  <a:srgbClr val="FFFF00"/>
                </a:solidFill>
                <a:ln>
                  <a:noFill/>
                </a:ln>
              </c:spPr>
            </c:marker>
          </c:dPt>
          <c:dPt>
            <c:idx val="12"/>
            <c:spPr>
              <a:ln w="3175">
                <a:noFill/>
              </a:ln>
            </c:spPr>
            <c:marker>
              <c:size val="15"/>
              <c:spPr>
                <a:solidFill>
                  <a:srgbClr val="FF6600"/>
                </a:solidFill>
                <a:ln>
                  <a:noFill/>
                </a:ln>
              </c:spPr>
            </c:marker>
          </c:dPt>
          <c:dPt>
            <c:idx val="13"/>
            <c:spPr>
              <a:ln w="3175">
                <a:noFill/>
              </a:ln>
            </c:spPr>
            <c:marker>
              <c:size val="15"/>
              <c:spPr>
                <a:solidFill>
                  <a:srgbClr val="99CC00"/>
                </a:solidFill>
                <a:ln>
                  <a:noFill/>
                </a:ln>
              </c:spPr>
            </c:marker>
          </c:dPt>
          <c:dPt>
            <c:idx val="14"/>
            <c:spPr>
              <a:ln w="3175">
                <a:noFill/>
              </a:ln>
            </c:spPr>
            <c:marker>
              <c:size val="15"/>
              <c:spPr>
                <a:solidFill>
                  <a:srgbClr val="FF00FF"/>
                </a:solidFill>
                <a:ln>
                  <a:noFill/>
                </a:ln>
              </c:spPr>
            </c:marker>
          </c:dPt>
          <c:dPt>
            <c:idx val="15"/>
            <c:spPr>
              <a:ln w="3175">
                <a:noFill/>
              </a:ln>
            </c:spPr>
            <c:marker>
              <c:size val="15"/>
              <c:spPr>
                <a:solidFill>
                  <a:srgbClr val="666699"/>
                </a:solidFill>
                <a:ln>
                  <a:noFill/>
                </a:ln>
              </c:spPr>
            </c:marker>
          </c:dPt>
          <c:dLbls>
            <c:dLbl>
              <c:idx val="0"/>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6"/>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7"/>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8"/>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9"/>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10"/>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11"/>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12"/>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13"/>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14"/>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dLbl>
              <c:idx val="15"/>
              <c:layout>
                <c:manualLayout>
                  <c:x val="0"/>
                  <c:y val="0"/>
                </c:manualLayout>
              </c:layout>
              <c:txPr>
                <a:bodyPr vert="horz" rot="0" anchor="ctr"/>
                <a:lstStyle/>
                <a:p>
                  <a:pPr algn="ctr">
                    <a:defRPr lang="en-US" cap="none" sz="1200" b="0" i="0" u="none" baseline="0">
                      <a:solidFill>
                        <a:srgbClr val="000000"/>
                      </a:solidFill>
                      <a:latin typeface="Times New Roman"/>
                      <a:ea typeface="Times New Roman"/>
                      <a:cs typeface="Times New Roman"/>
                    </a:defRPr>
                  </a:pPr>
                </a:p>
              </c:txPr>
              <c:numFmt formatCode="General" sourceLinked="1"/>
              <c:showLegendKey val="0"/>
              <c:showVal val="1"/>
              <c:showBubbleSize val="0"/>
              <c:showCatName val="1"/>
              <c:showSerName val="0"/>
              <c:showPercent val="0"/>
            </c:dLbl>
            <c:numFmt formatCode="General" sourceLinked="1"/>
            <c:showLegendKey val="0"/>
            <c:showVal val="1"/>
            <c:showBubbleSize val="0"/>
            <c:showCatName val="1"/>
            <c:showSerName val="0"/>
            <c:showPercent val="0"/>
          </c:dLbls>
          <c:xVal>
            <c:strRef>
              <c:f>'GAP-2008'!$C$2126:$R$2126</c:f>
            </c:strRef>
          </c:xVal>
          <c:yVal>
            <c:numRef>
              <c:f>'GAP-2008'!$C$2127:$R$2127</c:f>
            </c:numRef>
          </c:yVal>
          <c:smooth val="0"/>
        </c:ser>
        <c:axId val="42587213"/>
        <c:axId val="47740598"/>
      </c:scatterChart>
      <c:valAx>
        <c:axId val="42587213"/>
        <c:scaling>
          <c:orientation val="minMax"/>
          <c:max val="17"/>
          <c:min val="0"/>
        </c:scaling>
        <c:axPos val="b"/>
        <c:delete val="1"/>
        <c:majorTickMark val="out"/>
        <c:minorTickMark val="none"/>
        <c:tickLblPos val="none"/>
        <c:crossAx val="47740598"/>
        <c:crosses val="autoZero"/>
        <c:crossBetween val="midCat"/>
        <c:dispUnits/>
        <c:majorUnit val="1"/>
        <c:minorUnit val="0.1"/>
      </c:valAx>
      <c:valAx>
        <c:axId val="47740598"/>
        <c:scaling>
          <c:orientation val="minMax"/>
        </c:scaling>
        <c:axPos val="l"/>
        <c:majorGridlines>
          <c:spPr>
            <a:ln w="12700">
              <a:solidFill>
                <a:srgbClr val="FFFFFF"/>
              </a:solidFill>
            </a:ln>
          </c:spPr>
        </c:majorGridlines>
        <c:delete val="0"/>
        <c:numFmt formatCode="0%" sourceLinked="0"/>
        <c:majorTickMark val="out"/>
        <c:minorTickMark val="none"/>
        <c:tickLblPos val="nextTo"/>
        <c:spPr>
          <a:ln w="3175">
            <a:solidFill>
              <a:srgbClr val="000000"/>
            </a:solidFill>
          </a:ln>
        </c:spPr>
        <c:crossAx val="42587213"/>
        <c:crossesAt val="0"/>
        <c:crossBetween val="midCat"/>
        <c:dispUnits/>
      </c:valAx>
      <c:spPr>
        <a:gradFill rotWithShape="1">
          <a:gsLst>
            <a:gs pos="0">
              <a:srgbClr val="FFFF99"/>
            </a:gs>
            <a:gs pos="100000">
              <a:srgbClr val="767647"/>
            </a:gs>
          </a:gsLst>
          <a:lin ang="5400000" scaled="1"/>
        </a:gradFill>
        <a:ln w="3175">
          <a:solidFill>
            <a:srgbClr val="FFFFFF"/>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The Mean Scores on Secondary School TAKS between the Council and the State in 2008</a:t>
            </a:r>
          </a:p>
        </c:rich>
      </c:tx>
      <c:layout>
        <c:manualLayout>
          <c:xMode val="factor"/>
          <c:yMode val="factor"/>
          <c:x val="-0.006"/>
          <c:y val="-0.0145"/>
        </c:manualLayout>
      </c:layout>
      <c:spPr>
        <a:noFill/>
        <a:ln>
          <a:noFill/>
        </a:ln>
      </c:spPr>
    </c:title>
    <c:plotArea>
      <c:layout>
        <c:manualLayout>
          <c:xMode val="edge"/>
          <c:yMode val="edge"/>
          <c:x val="0.0205"/>
          <c:y val="0.1195"/>
          <c:w val="0.94225"/>
          <c:h val="0.912"/>
        </c:manualLayout>
      </c:layout>
      <c:barChart>
        <c:barDir val="col"/>
        <c:grouping val="clustered"/>
        <c:varyColors val="0"/>
        <c:ser>
          <c:idx val="0"/>
          <c:order val="0"/>
          <c:tx>
            <c:v>Council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'GAP-2008'!$B$338:$B$345</c:f>
            </c:strRef>
          </c:cat>
          <c:val>
            <c:numRef>
              <c:f>'GAP-2008'!$C$338:$C$345</c:f>
            </c:numRef>
          </c:val>
        </c:ser>
        <c:ser>
          <c:idx val="1"/>
          <c:order val="1"/>
          <c:tx>
            <c:strRef>
              <c:f>'GAP-2008'!$D$337</c:f>
              <c:strCache>
                <c:ptCount val="1"/>
                <c:pt idx="0">
                  <c:v>State</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'GAP-2008'!$B$338:$B$345</c:f>
            </c:strRef>
          </c:cat>
          <c:val>
            <c:numRef>
              <c:f>'GAP-2008'!$D$338:$D$345</c:f>
            </c:numRef>
          </c:val>
        </c:ser>
        <c:axId val="27012199"/>
        <c:axId val="41783200"/>
      </c:barChart>
      <c:catAx>
        <c:axId val="27012199"/>
        <c:scaling>
          <c:orientation val="minMax"/>
        </c:scaling>
        <c:axPos val="b"/>
        <c:delete val="0"/>
        <c:numFmt formatCode="General" sourceLinked="1"/>
        <c:majorTickMark val="out"/>
        <c:minorTickMark val="none"/>
        <c:tickLblPos val="nextTo"/>
        <c:spPr>
          <a:ln w="3175">
            <a:solidFill>
              <a:srgbClr val="000000"/>
            </a:solidFill>
          </a:ln>
        </c:spPr>
        <c:crossAx val="41783200"/>
        <c:crosses val="autoZero"/>
        <c:auto val="1"/>
        <c:lblOffset val="100"/>
        <c:tickLblSkip val="1"/>
        <c:noMultiLvlLbl val="0"/>
      </c:catAx>
      <c:valAx>
        <c:axId val="4178320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701219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7th Grade by Demographic Variables in 2005-2006 and 2006-2007</a:t>
            </a:r>
          </a:p>
        </c:rich>
      </c:tx>
      <c:layout>
        <c:manualLayout>
          <c:xMode val="factor"/>
          <c:yMode val="factor"/>
          <c:x val="0.06775"/>
          <c:y val="-0.0195"/>
        </c:manualLayout>
      </c:layout>
      <c:spPr>
        <a:noFill/>
        <a:ln>
          <a:noFill/>
        </a:ln>
      </c:spPr>
    </c:title>
    <c:plotArea>
      <c:layout>
        <c:manualLayout>
          <c:xMode val="edge"/>
          <c:yMode val="edge"/>
          <c:x val="0.01125"/>
          <c:y val="0.1165"/>
          <c:w val="0.97625"/>
          <c:h val="0.8592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'GAP-2008'!$C$1214:$I$1214</c:f>
            </c:strRef>
          </c:cat>
          <c:val>
            <c:numRef>
              <c:f>'GAP-2008'!$C$1215:$I$1215</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'GAP-2008'!$C$1214:$I$1214</c:f>
            </c:strRef>
          </c:cat>
          <c:val>
            <c:numRef>
              <c:f>'GAP-2008'!$C$1216:$I$1216</c:f>
            </c:numRef>
          </c:val>
        </c:ser>
        <c:axId val="40504481"/>
        <c:axId val="28996010"/>
      </c:barChart>
      <c:catAx>
        <c:axId val="40504481"/>
        <c:scaling>
          <c:orientation val="minMax"/>
        </c:scaling>
        <c:axPos val="b"/>
        <c:delete val="0"/>
        <c:numFmt formatCode="General" sourceLinked="1"/>
        <c:majorTickMark val="out"/>
        <c:minorTickMark val="none"/>
        <c:tickLblPos val="nextTo"/>
        <c:spPr>
          <a:ln w="3175">
            <a:solidFill>
              <a:srgbClr val="000000"/>
            </a:solidFill>
          </a:ln>
        </c:spPr>
        <c:crossAx val="28996010"/>
        <c:crosses val="autoZero"/>
        <c:auto val="1"/>
        <c:lblOffset val="100"/>
        <c:tickLblSkip val="1"/>
        <c:noMultiLvlLbl val="0"/>
      </c:catAx>
      <c:valAx>
        <c:axId val="28996010"/>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050448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9th Grade by Demographic Variables in 2005-2006 and 2006-2007</a:t>
            </a:r>
          </a:p>
        </c:rich>
      </c:tx>
      <c:layout>
        <c:manualLayout>
          <c:xMode val="factor"/>
          <c:yMode val="factor"/>
          <c:x val="0.06575"/>
          <c:y val="-0.0195"/>
        </c:manualLayout>
      </c:layout>
      <c:spPr>
        <a:noFill/>
        <a:ln>
          <a:noFill/>
        </a:ln>
      </c:spPr>
    </c:title>
    <c:plotArea>
      <c:layout>
        <c:manualLayout>
          <c:xMode val="edge"/>
          <c:yMode val="edge"/>
          <c:x val="0.00975"/>
          <c:y val="0.1165"/>
          <c:w val="0.9755"/>
          <c:h val="0.858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'GAP-2008'!$C$1270:$I$1270</c:f>
            </c:strRef>
          </c:cat>
          <c:val>
            <c:numRef>
              <c:f>'GAP-2008'!$C$1271:$I$1271</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'GAP-2008'!$C$1270:$I$1270</c:f>
            </c:strRef>
          </c:cat>
          <c:val>
            <c:numRef>
              <c:f>'GAP-2008'!$C$1272:$I$1272</c:f>
            </c:numRef>
          </c:val>
        </c:ser>
        <c:axId val="56781255"/>
        <c:axId val="41269248"/>
      </c:barChart>
      <c:catAx>
        <c:axId val="56781255"/>
        <c:scaling>
          <c:orientation val="minMax"/>
        </c:scaling>
        <c:axPos val="b"/>
        <c:delete val="0"/>
        <c:numFmt formatCode="General" sourceLinked="1"/>
        <c:majorTickMark val="out"/>
        <c:minorTickMark val="none"/>
        <c:tickLblPos val="nextTo"/>
        <c:spPr>
          <a:ln w="3175">
            <a:solidFill>
              <a:srgbClr val="000000"/>
            </a:solidFill>
          </a:ln>
        </c:spPr>
        <c:crossAx val="41269248"/>
        <c:crosses val="autoZero"/>
        <c:auto val="1"/>
        <c:lblOffset val="100"/>
        <c:tickLblSkip val="1"/>
        <c:noMultiLvlLbl val="0"/>
      </c:catAx>
      <c:valAx>
        <c:axId val="4126924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678125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8th Grade by Demographic Variables in 2005-2006 and 2006-2007</a:t>
            </a:r>
          </a:p>
        </c:rich>
      </c:tx>
      <c:layout>
        <c:manualLayout>
          <c:xMode val="factor"/>
          <c:yMode val="factor"/>
          <c:x val="0.07025"/>
          <c:y val="-0.0195"/>
        </c:manualLayout>
      </c:layout>
      <c:spPr>
        <a:noFill/>
        <a:ln>
          <a:noFill/>
        </a:ln>
      </c:spPr>
    </c:title>
    <c:plotArea>
      <c:layout>
        <c:manualLayout>
          <c:xMode val="edge"/>
          <c:yMode val="edge"/>
          <c:x val="0.01125"/>
          <c:y val="0.11775"/>
          <c:w val="0.976"/>
          <c:h val="0.858"/>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'GAP-2008'!$C$1241:$I$1241</c:f>
            </c:strRef>
          </c:cat>
          <c:val>
            <c:numRef>
              <c:f>'GAP-2008'!$C$1242:$I$1242</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'GAP-2008'!$C$1241:$I$1241</c:f>
            </c:strRef>
          </c:cat>
          <c:val>
            <c:numRef>
              <c:f>'GAP-2008'!$C$1243:$I$1243</c:f>
            </c:numRef>
          </c:val>
        </c:ser>
        <c:axId val="59637499"/>
        <c:axId val="66975444"/>
      </c:barChart>
      <c:catAx>
        <c:axId val="59637499"/>
        <c:scaling>
          <c:orientation val="minMax"/>
        </c:scaling>
        <c:axPos val="b"/>
        <c:delete val="0"/>
        <c:numFmt formatCode="General" sourceLinked="1"/>
        <c:majorTickMark val="out"/>
        <c:minorTickMark val="none"/>
        <c:tickLblPos val="nextTo"/>
        <c:spPr>
          <a:ln w="3175">
            <a:solidFill>
              <a:srgbClr val="000000"/>
            </a:solidFill>
          </a:ln>
        </c:spPr>
        <c:crossAx val="66975444"/>
        <c:crosses val="autoZero"/>
        <c:auto val="1"/>
        <c:lblOffset val="100"/>
        <c:tickLblSkip val="1"/>
        <c:noMultiLvlLbl val="0"/>
      </c:catAx>
      <c:valAx>
        <c:axId val="6697544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963749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10th Grade by Demographic Variables in 2005-2006 and 2006-2007</a:t>
            </a:r>
          </a:p>
        </c:rich>
      </c:tx>
      <c:layout>
        <c:manualLayout>
          <c:xMode val="factor"/>
          <c:yMode val="factor"/>
          <c:x val="0.07075"/>
          <c:y val="-0.0205"/>
        </c:manualLayout>
      </c:layout>
      <c:spPr>
        <a:noFill/>
        <a:ln>
          <a:noFill/>
        </a:ln>
      </c:spPr>
    </c:title>
    <c:plotArea>
      <c:layout>
        <c:manualLayout>
          <c:xMode val="edge"/>
          <c:yMode val="edge"/>
          <c:x val="0.0105"/>
          <c:y val="0.11775"/>
          <c:w val="0.97475"/>
          <c:h val="0.856"/>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'GAP-2008'!$C$1299:$I$1299</c:f>
            </c:strRef>
          </c:cat>
          <c:val>
            <c:numRef>
              <c:f>'GAP-2008'!$C$1300:$I$1300</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'GAP-2008'!$C$1299:$I$1299</c:f>
            </c:strRef>
          </c:cat>
          <c:val>
            <c:numRef>
              <c:f>'GAP-2008'!$C$1301:$I$1301</c:f>
            </c:numRef>
          </c:val>
        </c:ser>
        <c:axId val="65908085"/>
        <c:axId val="56301854"/>
      </c:barChart>
      <c:catAx>
        <c:axId val="65908085"/>
        <c:scaling>
          <c:orientation val="minMax"/>
        </c:scaling>
        <c:axPos val="b"/>
        <c:delete val="0"/>
        <c:numFmt formatCode="General" sourceLinked="1"/>
        <c:majorTickMark val="out"/>
        <c:minorTickMark val="none"/>
        <c:tickLblPos val="nextTo"/>
        <c:spPr>
          <a:ln w="3175">
            <a:solidFill>
              <a:srgbClr val="000000"/>
            </a:solidFill>
          </a:ln>
        </c:spPr>
        <c:crossAx val="56301854"/>
        <c:crosses val="autoZero"/>
        <c:auto val="1"/>
        <c:lblOffset val="100"/>
        <c:tickLblSkip val="1"/>
        <c:noMultiLvlLbl val="0"/>
      </c:catAx>
      <c:valAx>
        <c:axId val="56301854"/>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590808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11th Grade by Demographic Variables in 2005-2006 and 2006-2007</a:t>
            </a:r>
          </a:p>
        </c:rich>
      </c:tx>
      <c:layout>
        <c:manualLayout>
          <c:xMode val="factor"/>
          <c:yMode val="factor"/>
          <c:x val="0.054"/>
          <c:y val="-0.02425"/>
        </c:manualLayout>
      </c:layout>
      <c:spPr>
        <a:noFill/>
        <a:ln>
          <a:noFill/>
        </a:ln>
      </c:spPr>
    </c:title>
    <c:plotArea>
      <c:layout>
        <c:manualLayout>
          <c:xMode val="edge"/>
          <c:yMode val="edge"/>
          <c:x val="0.0105"/>
          <c:y val="0.1185"/>
          <c:w val="0.97575"/>
          <c:h val="0.856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'GAP-2008'!$C$1325:$I$1325</c:f>
            </c:strRef>
          </c:cat>
          <c:val>
            <c:numRef>
              <c:f>'GAP-2008'!$C$1326:$I$1326</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'GAP-2008'!$C$1325:$I$1325</c:f>
            </c:strRef>
          </c:cat>
          <c:val>
            <c:numRef>
              <c:f>'GAP-2008'!$C$1327:$I$1327</c:f>
            </c:numRef>
          </c:val>
        </c:ser>
        <c:axId val="36954639"/>
        <c:axId val="64156296"/>
      </c:barChart>
      <c:catAx>
        <c:axId val="36954639"/>
        <c:scaling>
          <c:orientation val="minMax"/>
        </c:scaling>
        <c:axPos val="b"/>
        <c:delete val="0"/>
        <c:numFmt formatCode="General" sourceLinked="1"/>
        <c:majorTickMark val="out"/>
        <c:minorTickMark val="none"/>
        <c:tickLblPos val="nextTo"/>
        <c:spPr>
          <a:ln w="3175">
            <a:solidFill>
              <a:srgbClr val="000000"/>
            </a:solidFill>
          </a:ln>
        </c:spPr>
        <c:crossAx val="64156296"/>
        <c:crosses val="autoZero"/>
        <c:auto val="1"/>
        <c:lblOffset val="100"/>
        <c:tickLblSkip val="1"/>
        <c:noMultiLvlLbl val="0"/>
      </c:catAx>
      <c:valAx>
        <c:axId val="64156296"/>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6954639"/>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African American Students by Grade in 2005-2006 and 2006-2007</a:t>
            </a:r>
          </a:p>
        </c:rich>
      </c:tx>
      <c:layout>
        <c:manualLayout>
          <c:xMode val="factor"/>
          <c:yMode val="factor"/>
          <c:x val="0.0845"/>
          <c:y val="-0.00975"/>
        </c:manualLayout>
      </c:layout>
      <c:spPr>
        <a:noFill/>
        <a:ln>
          <a:noFill/>
        </a:ln>
      </c:spPr>
    </c:title>
    <c:plotArea>
      <c:layout>
        <c:manualLayout>
          <c:xMode val="edge"/>
          <c:yMode val="edge"/>
          <c:x val="0.015"/>
          <c:y val="0.139"/>
          <c:w val="0.977"/>
          <c:h val="0.8082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'GAP-2008'!$C$1408:$I$1408</c:f>
            </c:strRef>
          </c:cat>
          <c:val>
            <c:numRef>
              <c:f>'GAP-2008'!$C$1409:$I$1409</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'GAP-2008'!$C$1408:$I$1408</c:f>
            </c:strRef>
          </c:cat>
          <c:val>
            <c:numRef>
              <c:f>'GAP-2008'!$C$1410:$I$1410</c:f>
            </c:numRef>
          </c:val>
        </c:ser>
        <c:axId val="40535753"/>
        <c:axId val="29277458"/>
      </c:barChart>
      <c:catAx>
        <c:axId val="40535753"/>
        <c:scaling>
          <c:orientation val="minMax"/>
        </c:scaling>
        <c:axPos val="b"/>
        <c:delete val="0"/>
        <c:numFmt formatCode="General" sourceLinked="1"/>
        <c:majorTickMark val="out"/>
        <c:minorTickMark val="none"/>
        <c:tickLblPos val="nextTo"/>
        <c:spPr>
          <a:ln w="3175">
            <a:solidFill>
              <a:srgbClr val="000000"/>
            </a:solidFill>
          </a:ln>
        </c:spPr>
        <c:crossAx val="29277458"/>
        <c:crosses val="autoZero"/>
        <c:auto val="1"/>
        <c:lblOffset val="100"/>
        <c:tickLblSkip val="1"/>
        <c:noMultiLvlLbl val="0"/>
      </c:catAx>
      <c:valAx>
        <c:axId val="2927745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4053575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6th Grade by Demographic Variables in 2005-2006 and 2006-2007</a:t>
            </a:r>
          </a:p>
        </c:rich>
      </c:tx>
      <c:layout>
        <c:manualLayout>
          <c:xMode val="factor"/>
          <c:yMode val="factor"/>
          <c:x val="0.0025"/>
          <c:y val="-0.0195"/>
        </c:manualLayout>
      </c:layout>
      <c:spPr>
        <a:noFill/>
        <a:ln>
          <a:noFill/>
        </a:ln>
      </c:spPr>
    </c:title>
    <c:plotArea>
      <c:layout>
        <c:manualLayout>
          <c:xMode val="edge"/>
          <c:yMode val="edge"/>
          <c:x val="0.00975"/>
          <c:y val="0.11725"/>
          <c:w val="0.9765"/>
          <c:h val="0.8582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'GAP-2008'!$C$1187:$I$1187</c:f>
            </c:strRef>
          </c:cat>
          <c:val>
            <c:numRef>
              <c:f>'GAP-2008'!$C$1188:$I$1188</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'GAP-2008'!$C$1187:$I$1187</c:f>
            </c:strRef>
          </c:cat>
          <c:val>
            <c:numRef>
              <c:f>'GAP-2008'!$C$1189:$I$1189</c:f>
            </c:numRef>
          </c:val>
        </c:ser>
        <c:axId val="35878913"/>
        <c:axId val="54474762"/>
      </c:barChart>
      <c:catAx>
        <c:axId val="35878913"/>
        <c:scaling>
          <c:orientation val="minMax"/>
        </c:scaling>
        <c:axPos val="b"/>
        <c:delete val="0"/>
        <c:numFmt formatCode="General" sourceLinked="1"/>
        <c:majorTickMark val="out"/>
        <c:minorTickMark val="none"/>
        <c:tickLblPos val="nextTo"/>
        <c:spPr>
          <a:ln w="3175">
            <a:solidFill>
              <a:srgbClr val="000000"/>
            </a:solidFill>
          </a:ln>
        </c:spPr>
        <c:crossAx val="54474762"/>
        <c:crosses val="autoZero"/>
        <c:auto val="1"/>
        <c:lblOffset val="100"/>
        <c:tickLblSkip val="1"/>
        <c:noMultiLvlLbl val="0"/>
      </c:catAx>
      <c:valAx>
        <c:axId val="5447476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5878913"/>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Overall Retention Rates in the State, the ESC Regions 10 and 11, and the 14 Districts in 2006 and 2007</a:t>
            </a:r>
          </a:p>
        </c:rich>
      </c:tx>
      <c:layout>
        <c:manualLayout>
          <c:xMode val="factor"/>
          <c:yMode val="factor"/>
          <c:x val="0.022"/>
          <c:y val="-0.01725"/>
        </c:manualLayout>
      </c:layout>
      <c:spPr>
        <a:noFill/>
        <a:ln>
          <a:noFill/>
        </a:ln>
      </c:spPr>
    </c:title>
    <c:plotArea>
      <c:layout>
        <c:manualLayout>
          <c:xMode val="edge"/>
          <c:yMode val="edge"/>
          <c:x val="0.01025"/>
          <c:y val="0.14725"/>
          <c:w val="0.97275"/>
          <c:h val="0.8785"/>
        </c:manualLayout>
      </c:layout>
      <c:barChart>
        <c:barDir val="col"/>
        <c:grouping val="clustered"/>
        <c:varyColors val="0"/>
        <c:ser>
          <c:idx val="0"/>
          <c:order val="0"/>
          <c:tx>
            <c:strRef>
              <c:f>'GAP-2008'!$T$1567</c:f>
              <c:strCache>
                <c:ptCount val="1"/>
                <c:pt idx="0">
                  <c:v>2005-2006</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'GAP-2008'!$C$1566:$S$1566</c:f>
            </c:strRef>
          </c:cat>
          <c:val>
            <c:numRef>
              <c:f>'GAP-2008'!$C$1567:$S$1567</c:f>
            </c:numRef>
          </c:val>
        </c:ser>
        <c:ser>
          <c:idx val="1"/>
          <c:order val="1"/>
          <c:tx>
            <c:strRef>
              <c:f>'GAP-2008'!$T$1568</c:f>
              <c:strCache>
                <c:ptCount val="1"/>
                <c:pt idx="0">
                  <c:v>2006-2007</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'GAP-2008'!$C$1566:$S$1566</c:f>
            </c:strRef>
          </c:cat>
          <c:val>
            <c:numRef>
              <c:f>'GAP-2008'!$C$1568:$S$1568</c:f>
            </c:numRef>
          </c:val>
        </c:ser>
        <c:axId val="20510811"/>
        <c:axId val="50379572"/>
      </c:barChart>
      <c:catAx>
        <c:axId val="20510811"/>
        <c:scaling>
          <c:orientation val="minMax"/>
        </c:scaling>
        <c:axPos val="b"/>
        <c:delete val="0"/>
        <c:numFmt formatCode="General" sourceLinked="1"/>
        <c:majorTickMark val="out"/>
        <c:minorTickMark val="none"/>
        <c:tickLblPos val="nextTo"/>
        <c:spPr>
          <a:ln w="3175">
            <a:solidFill>
              <a:srgbClr val="000000"/>
            </a:solidFill>
          </a:ln>
        </c:spPr>
        <c:crossAx val="50379572"/>
        <c:crosses val="autoZero"/>
        <c:auto val="1"/>
        <c:lblOffset val="100"/>
        <c:tickLblSkip val="1"/>
        <c:noMultiLvlLbl val="0"/>
      </c:catAx>
      <c:valAx>
        <c:axId val="5037957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051081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Low SES Students by Grade in 2005-2006 and 2006-2007</a:t>
            </a:r>
          </a:p>
        </c:rich>
      </c:tx>
      <c:layout>
        <c:manualLayout>
          <c:xMode val="factor"/>
          <c:yMode val="factor"/>
          <c:x val="0.0655"/>
          <c:y val="-0.0255"/>
        </c:manualLayout>
      </c:layout>
      <c:spPr>
        <a:noFill/>
        <a:ln>
          <a:noFill/>
        </a:ln>
      </c:spPr>
    </c:title>
    <c:plotArea>
      <c:layout>
        <c:manualLayout>
          <c:xMode val="edge"/>
          <c:yMode val="edge"/>
          <c:x val="0.01125"/>
          <c:y val="0.11825"/>
          <c:w val="0.97725"/>
          <c:h val="0.847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'GAP-2008'!$C$1516:$I$1516</c:f>
            </c:strRef>
          </c:cat>
          <c:val>
            <c:numRef>
              <c:f>'GAP-2008'!$C$1517:$I$1517</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'GAP-2008'!$C$1516:$I$1516</c:f>
            </c:strRef>
          </c:cat>
          <c:val>
            <c:numRef>
              <c:f>'GAP-2008'!$C$1518:$I$1518</c:f>
            </c:numRef>
          </c:val>
        </c:ser>
        <c:axId val="50762965"/>
        <c:axId val="54213502"/>
      </c:barChart>
      <c:catAx>
        <c:axId val="50762965"/>
        <c:scaling>
          <c:orientation val="minMax"/>
        </c:scaling>
        <c:axPos val="b"/>
        <c:delete val="0"/>
        <c:numFmt formatCode="General" sourceLinked="1"/>
        <c:majorTickMark val="out"/>
        <c:minorTickMark val="none"/>
        <c:tickLblPos val="nextTo"/>
        <c:spPr>
          <a:ln w="3175">
            <a:solidFill>
              <a:srgbClr val="000000"/>
            </a:solidFill>
          </a:ln>
        </c:spPr>
        <c:crossAx val="54213502"/>
        <c:crosses val="autoZero"/>
        <c:auto val="1"/>
        <c:lblOffset val="100"/>
        <c:tickLblSkip val="1"/>
        <c:noMultiLvlLbl val="0"/>
      </c:catAx>
      <c:valAx>
        <c:axId val="5421350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0762965"/>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Female Students by Grade in 2005-2006 and 2006-2007</a:t>
            </a:r>
          </a:p>
        </c:rich>
      </c:tx>
      <c:layout>
        <c:manualLayout>
          <c:xMode val="factor"/>
          <c:yMode val="factor"/>
          <c:x val="0.02625"/>
          <c:y val="-0.0205"/>
        </c:manualLayout>
      </c:layout>
      <c:spPr>
        <a:noFill/>
        <a:ln>
          <a:noFill/>
        </a:ln>
      </c:spPr>
    </c:title>
    <c:plotArea>
      <c:layout>
        <c:manualLayout>
          <c:xMode val="edge"/>
          <c:yMode val="edge"/>
          <c:x val="0.016"/>
          <c:y val="0.13825"/>
          <c:w val="0.9725"/>
          <c:h val="0.8412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'GAP-2008'!$C$1490:$I$1490</c:f>
            </c:strRef>
          </c:cat>
          <c:val>
            <c:numRef>
              <c:f>'GAP-2008'!$C$1491:$I$1491</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'GAP-2008'!$C$1490:$I$1490</c:f>
            </c:strRef>
          </c:cat>
          <c:val>
            <c:numRef>
              <c:f>'GAP-2008'!$C$1492:$I$1492</c:f>
            </c:numRef>
          </c:val>
        </c:ser>
        <c:axId val="18159471"/>
        <c:axId val="29217512"/>
      </c:barChart>
      <c:catAx>
        <c:axId val="18159471"/>
        <c:scaling>
          <c:orientation val="minMax"/>
        </c:scaling>
        <c:axPos val="b"/>
        <c:delete val="0"/>
        <c:numFmt formatCode="General" sourceLinked="1"/>
        <c:majorTickMark val="out"/>
        <c:minorTickMark val="none"/>
        <c:tickLblPos val="nextTo"/>
        <c:spPr>
          <a:ln w="3175">
            <a:solidFill>
              <a:srgbClr val="000000"/>
            </a:solidFill>
          </a:ln>
        </c:spPr>
        <c:crossAx val="29217512"/>
        <c:crosses val="autoZero"/>
        <c:auto val="1"/>
        <c:lblOffset val="100"/>
        <c:tickLblSkip val="1"/>
        <c:noMultiLvlLbl val="0"/>
      </c:catAx>
      <c:valAx>
        <c:axId val="2921751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8159471"/>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Male Students by Grade in 2005-2006 and 2006-2007</a:t>
            </a:r>
          </a:p>
        </c:rich>
      </c:tx>
      <c:layout>
        <c:manualLayout>
          <c:xMode val="factor"/>
          <c:yMode val="factor"/>
          <c:x val="0.01825"/>
          <c:y val="-0.017"/>
        </c:manualLayout>
      </c:layout>
      <c:spPr>
        <a:noFill/>
        <a:ln>
          <a:noFill/>
        </a:ln>
      </c:spPr>
    </c:title>
    <c:plotArea>
      <c:layout>
        <c:manualLayout>
          <c:xMode val="edge"/>
          <c:yMode val="edge"/>
          <c:x val="0.01125"/>
          <c:y val="0.1505"/>
          <c:w val="0.9775"/>
          <c:h val="0.8157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'GAP-2008'!$C$1463:$I$1463</c:f>
            </c:strRef>
          </c:cat>
          <c:val>
            <c:numRef>
              <c:f>'GAP-2008'!$C$1464:$I$1464</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'GAP-2008'!$C$1463:$I$1463</c:f>
            </c:strRef>
          </c:cat>
          <c:val>
            <c:numRef>
              <c:f>'GAP-2008'!$C$1465:$I$1465</c:f>
            </c:numRef>
          </c:val>
        </c:ser>
        <c:axId val="61631017"/>
        <c:axId val="17808242"/>
      </c:barChart>
      <c:catAx>
        <c:axId val="61631017"/>
        <c:scaling>
          <c:orientation val="minMax"/>
        </c:scaling>
        <c:axPos val="b"/>
        <c:delete val="0"/>
        <c:numFmt formatCode="General" sourceLinked="1"/>
        <c:majorTickMark val="out"/>
        <c:minorTickMark val="none"/>
        <c:tickLblPos val="nextTo"/>
        <c:spPr>
          <a:ln w="3175">
            <a:solidFill>
              <a:srgbClr val="000000"/>
            </a:solidFill>
          </a:ln>
        </c:spPr>
        <c:crossAx val="17808242"/>
        <c:crosses val="autoZero"/>
        <c:auto val="1"/>
        <c:lblOffset val="100"/>
        <c:tickLblSkip val="1"/>
        <c:noMultiLvlLbl val="0"/>
      </c:catAx>
      <c:valAx>
        <c:axId val="17808242"/>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6163101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Hispanic Students by Grade in 2005-2006 and 2006-2007 </a:t>
            </a:r>
          </a:p>
        </c:rich>
      </c:tx>
      <c:layout>
        <c:manualLayout>
          <c:xMode val="factor"/>
          <c:yMode val="factor"/>
          <c:x val="0.0495"/>
          <c:y val="-0.0185"/>
        </c:manualLayout>
      </c:layout>
      <c:spPr>
        <a:noFill/>
        <a:ln>
          <a:noFill/>
        </a:ln>
      </c:spPr>
    </c:title>
    <c:plotArea>
      <c:layout>
        <c:manualLayout>
          <c:xMode val="edge"/>
          <c:yMode val="edge"/>
          <c:x val="0.01375"/>
          <c:y val="0.136"/>
          <c:w val="0.981"/>
          <c:h val="0.82975"/>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'GAP-2008'!$C$1435:$I$1435</c:f>
            </c:strRef>
          </c:cat>
          <c:val>
            <c:numRef>
              <c:f>'GAP-2008'!$C$1436:$I$1436</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'GAP-2008'!$C$1435:$I$1435</c:f>
            </c:strRef>
          </c:cat>
          <c:val>
            <c:numRef>
              <c:f>'GAP-2008'!$C$1437:$I$1437</c:f>
            </c:numRef>
          </c:val>
        </c:ser>
        <c:axId val="26056451"/>
        <c:axId val="33181468"/>
      </c:barChart>
      <c:catAx>
        <c:axId val="26056451"/>
        <c:scaling>
          <c:orientation val="minMax"/>
        </c:scaling>
        <c:axPos val="b"/>
        <c:delete val="0"/>
        <c:numFmt formatCode="General" sourceLinked="1"/>
        <c:majorTickMark val="out"/>
        <c:minorTickMark val="none"/>
        <c:tickLblPos val="nextTo"/>
        <c:spPr>
          <a:ln w="3175">
            <a:solidFill>
              <a:srgbClr val="000000"/>
            </a:solidFill>
          </a:ln>
        </c:spPr>
        <c:crossAx val="33181468"/>
        <c:crosses val="autoZero"/>
        <c:auto val="1"/>
        <c:lblOffset val="100"/>
        <c:tickLblSkip val="1"/>
        <c:noMultiLvlLbl val="0"/>
      </c:catAx>
      <c:valAx>
        <c:axId val="3318146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260564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Times New Roman"/>
          <a:ea typeface="Times New Roman"/>
          <a:cs typeface="Times New Roman"/>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Times New Roman"/>
                <a:ea typeface="Times New Roman"/>
                <a:cs typeface="Times New Roman"/>
              </a:rPr>
              <a:t>Retention Rates in All Students by Grade in 2005-2006 and 2006-2007</a:t>
            </a:r>
          </a:p>
        </c:rich>
      </c:tx>
      <c:layout>
        <c:manualLayout>
          <c:xMode val="factor"/>
          <c:yMode val="factor"/>
          <c:x val="0.03575"/>
          <c:y val="-0.01475"/>
        </c:manualLayout>
      </c:layout>
      <c:spPr>
        <a:noFill/>
        <a:ln>
          <a:noFill/>
        </a:ln>
      </c:spPr>
    </c:title>
    <c:plotArea>
      <c:layout>
        <c:manualLayout>
          <c:xMode val="edge"/>
          <c:yMode val="edge"/>
          <c:x val="0.014"/>
          <c:y val="0.139"/>
          <c:w val="0.9775"/>
          <c:h val="0.808"/>
        </c:manualLayout>
      </c:layout>
      <c:barChart>
        <c:barDir val="col"/>
        <c:grouping val="clustered"/>
        <c:varyColors val="0"/>
        <c:ser>
          <c:idx val="0"/>
          <c:order val="0"/>
          <c:tx>
            <c:v>2005-2006</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'GAP-2008'!$C$1381:$I$1381</c:f>
            </c:strRef>
          </c:cat>
          <c:val>
            <c:numRef>
              <c:f>'GAP-2008'!$C$1382:$I$1382</c:f>
            </c:numRef>
          </c:val>
        </c:ser>
        <c:ser>
          <c:idx val="1"/>
          <c:order val="1"/>
          <c:tx>
            <c:v>2006-2007</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'GAP-2008'!$C$1381:$I$1381</c:f>
            </c:strRef>
          </c:cat>
          <c:val>
            <c:numRef>
              <c:f>'GAP-2008'!$C$1383:$I$1383</c:f>
            </c:numRef>
          </c:val>
        </c:ser>
        <c:axId val="30197757"/>
        <c:axId val="3344358"/>
      </c:barChart>
      <c:catAx>
        <c:axId val="30197757"/>
        <c:scaling>
          <c:orientation val="minMax"/>
        </c:scaling>
        <c:axPos val="b"/>
        <c:delete val="0"/>
        <c:numFmt formatCode="General" sourceLinked="1"/>
        <c:majorTickMark val="out"/>
        <c:minorTickMark val="none"/>
        <c:tickLblPos val="nextTo"/>
        <c:spPr>
          <a:ln w="3175">
            <a:solidFill>
              <a:srgbClr val="000000"/>
            </a:solidFill>
          </a:ln>
        </c:spPr>
        <c:crossAx val="3344358"/>
        <c:crosses val="autoZero"/>
        <c:auto val="1"/>
        <c:lblOffset val="100"/>
        <c:tickLblSkip val="1"/>
        <c:noMultiLvlLbl val="0"/>
      </c:catAx>
      <c:valAx>
        <c:axId val="3344358"/>
        <c:scaling>
          <c:orientation val="minMax"/>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0197757"/>
        <c:crossesAt val="1"/>
        <c:crossBetween val="between"/>
        <c:dispUnits/>
      </c:valAx>
      <c:dTable>
        <c:showHorzBorder val="1"/>
        <c:showVertBorder val="1"/>
        <c:showOutline val="1"/>
        <c:showKeys val="1"/>
        <c:spPr>
          <a:ln w="3175">
            <a:solidFill>
              <a:srgbClr val="000000"/>
            </a:solidFill>
          </a:ln>
        </c:spPr>
      </c:dTable>
      <c:spPr>
        <a:solidFill>
          <a:srgbClr val="FFFF99"/>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image" Target="../media/image1.png" /><Relationship Id="rId19" Type="http://schemas.openxmlformats.org/officeDocument/2006/relationships/image" Target="../media/image2.png" /><Relationship Id="rId20" Type="http://schemas.openxmlformats.org/officeDocument/2006/relationships/image" Target="../media/image3.png" /><Relationship Id="rId21" Type="http://schemas.openxmlformats.org/officeDocument/2006/relationships/image" Target="../media/image4.png" /><Relationship Id="rId22" Type="http://schemas.openxmlformats.org/officeDocument/2006/relationships/image" Target="../media/image5.png" /><Relationship Id="rId23" Type="http://schemas.openxmlformats.org/officeDocument/2006/relationships/image" Target="../media/image6.png" /><Relationship Id="rId24" Type="http://schemas.openxmlformats.org/officeDocument/2006/relationships/image" Target="../media/image7.png" /><Relationship Id="rId25" Type="http://schemas.openxmlformats.org/officeDocument/2006/relationships/image" Target="../media/image8.png" /><Relationship Id="rId26" Type="http://schemas.openxmlformats.org/officeDocument/2006/relationships/chart" Target="/xl/charts/chart18.xml" /><Relationship Id="rId27" Type="http://schemas.openxmlformats.org/officeDocument/2006/relationships/chart" Target="/xl/charts/chart19.xml" /><Relationship Id="rId28" Type="http://schemas.openxmlformats.org/officeDocument/2006/relationships/chart" Target="/xl/charts/chart20.xml" /><Relationship Id="rId29" Type="http://schemas.openxmlformats.org/officeDocument/2006/relationships/chart" Target="/xl/charts/chart21.xml" /><Relationship Id="rId30" Type="http://schemas.openxmlformats.org/officeDocument/2006/relationships/chart" Target="/xl/charts/chart22.xml" /><Relationship Id="rId31" Type="http://schemas.openxmlformats.org/officeDocument/2006/relationships/chart" Target="/xl/charts/chart23.xml" /><Relationship Id="rId32" Type="http://schemas.openxmlformats.org/officeDocument/2006/relationships/image" Target="../media/image9.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0.4645</cdr:x>
      <cdr:y>0.06</cdr:y>
    </cdr:from>
    <cdr:to>
      <cdr:x>0.58825</cdr:x>
      <cdr:y>0.14775</cdr:y>
    </cdr:to>
    <cdr:sp textlink="'GAP-2008'!$B$1354">
      <cdr:nvSpPr>
        <cdr:cNvPr id="1" name="Text Box 5121"/>
        <cdr:cNvSpPr txBox="1">
          <a:spLocks noChangeArrowheads="1"/>
        </cdr:cNvSpPr>
      </cdr:nvSpPr>
      <cdr:spPr>
        <a:xfrm>
          <a:off x="3829050" y="238125"/>
          <a:ext cx="1019175" cy="352425"/>
        </a:xfrm>
        <a:prstGeom prst="rect">
          <a:avLst/>
        </a:prstGeom>
        <a:noFill/>
        <a:ln w="1" cmpd="sng">
          <a:noFill/>
        </a:ln>
      </cdr:spPr>
      <cdr:txBody>
        <a:bodyPr vertOverflow="clip" wrap="square" lIns="27432" tIns="27432" rIns="27432" bIns="27432" anchor="ctr"/>
        <a:p>
          <a:pPr algn="ctr">
            <a:defRPr/>
          </a:pPr>
          <a:fld id="{b9a31835-1174-4518-b4db-e101a919381c}" type="TxLink">
            <a:rPr lang="en-US" cap="none" sz="1200" b="1" i="0" u="none" baseline="0">
              <a:solidFill>
                <a:srgbClr val="FF0000"/>
              </a:solidFill>
              <a:latin typeface="Times New Roman"/>
              <a:ea typeface="Times New Roman"/>
              <a:cs typeface="Times New Roman"/>
            </a:rPr>
            <a:t>Region 10</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0.43175</cdr:x>
      <cdr:y>0.1115</cdr:y>
    </cdr:from>
    <cdr:to>
      <cdr:x>0.633</cdr:x>
      <cdr:y>0.20725</cdr:y>
    </cdr:to>
    <cdr:sp textlink="'GAP-2008'!$B$452">
      <cdr:nvSpPr>
        <cdr:cNvPr id="1" name="Text Box 3074"/>
        <cdr:cNvSpPr txBox="1">
          <a:spLocks noChangeArrowheads="1"/>
        </cdr:cNvSpPr>
      </cdr:nvSpPr>
      <cdr:spPr>
        <a:xfrm>
          <a:off x="3952875" y="476250"/>
          <a:ext cx="1847850" cy="419100"/>
        </a:xfrm>
        <a:prstGeom prst="rect">
          <a:avLst/>
        </a:prstGeom>
        <a:noFill/>
        <a:ln w="1" cmpd="sng">
          <a:noFill/>
        </a:ln>
      </cdr:spPr>
      <cdr:txBody>
        <a:bodyPr vertOverflow="clip" wrap="square" lIns="27432" tIns="27432" rIns="27432" bIns="27432" anchor="ctr"/>
        <a:p>
          <a:pPr algn="ctr">
            <a:defRPr/>
          </a:pPr>
          <a:fld id="{3a688127-77fd-4a21-8cc3-4bbb7f761362}" type="TxLink">
            <a:rPr lang="en-US" cap="none" sz="1200" b="1" i="0" u="none" baseline="0">
              <a:solidFill>
                <a:srgbClr val="FF0000"/>
              </a:solidFill>
              <a:latin typeface="Times New Roman"/>
              <a:ea typeface="Times New Roman"/>
              <a:cs typeface="Times New Roman"/>
            </a:rPr>
            <a:t>G6 - Mathematics</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0.30625</cdr:x>
      <cdr:y>0.13525</cdr:y>
    </cdr:from>
    <cdr:to>
      <cdr:x>0.648</cdr:x>
      <cdr:y>0.20475</cdr:y>
    </cdr:to>
    <cdr:sp textlink="'GAP-2008'!$B$452">
      <cdr:nvSpPr>
        <cdr:cNvPr id="1" name="Text Box 3074"/>
        <cdr:cNvSpPr txBox="1">
          <a:spLocks noChangeArrowheads="1"/>
        </cdr:cNvSpPr>
      </cdr:nvSpPr>
      <cdr:spPr>
        <a:xfrm>
          <a:off x="2771775" y="561975"/>
          <a:ext cx="3095625" cy="295275"/>
        </a:xfrm>
        <a:prstGeom prst="rect">
          <a:avLst/>
        </a:prstGeom>
        <a:noFill/>
        <a:ln w="1" cmpd="sng">
          <a:noFill/>
        </a:ln>
      </cdr:spPr>
      <cdr:txBody>
        <a:bodyPr vertOverflow="clip" wrap="square" lIns="27432" tIns="27432" rIns="27432" bIns="27432" anchor="ctr"/>
        <a:p>
          <a:pPr algn="ctr">
            <a:defRPr/>
          </a:pPr>
          <a:fld id="{87225996-ffd2-4ae6-a61e-2a53fa4b2ea6}" type="TxLink">
            <a:rPr lang="en-US" cap="none" sz="1200" b="1" i="0" u="none" baseline="0">
              <a:solidFill>
                <a:srgbClr val="FF0000"/>
              </a:solidFill>
              <a:latin typeface="Times New Roman"/>
              <a:ea typeface="Times New Roman"/>
              <a:cs typeface="Times New Roman"/>
            </a:rPr>
            <a:t>G6 - Mathematics</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0.40625</cdr:x>
      <cdr:y>0.06475</cdr:y>
    </cdr:from>
    <cdr:to>
      <cdr:x>0.5685</cdr:x>
      <cdr:y>0.152</cdr:y>
    </cdr:to>
    <cdr:sp textlink="'GAP-2008'!$B$1850">
      <cdr:nvSpPr>
        <cdr:cNvPr id="1" name="Text Box 9217"/>
        <cdr:cNvSpPr txBox="1">
          <a:spLocks noChangeArrowheads="1"/>
        </cdr:cNvSpPr>
      </cdr:nvSpPr>
      <cdr:spPr>
        <a:xfrm>
          <a:off x="5391150" y="228600"/>
          <a:ext cx="2152650" cy="314325"/>
        </a:xfrm>
        <a:prstGeom prst="rect">
          <a:avLst/>
        </a:prstGeom>
        <a:noFill/>
        <a:ln w="1" cmpd="sng">
          <a:noFill/>
        </a:ln>
      </cdr:spPr>
      <cdr:txBody>
        <a:bodyPr vertOverflow="clip" wrap="square" lIns="27432" tIns="27432" rIns="27432" bIns="27432" anchor="ctr"/>
        <a:p>
          <a:pPr algn="ctr">
            <a:defRPr/>
          </a:pPr>
          <a:fld id="{1d3de8e9-168d-492f-ab5a-14f9b84980fb}" type="TxLink">
            <a:rPr lang="en-US" cap="none" sz="1200" b="1" i="0" u="none" baseline="0">
              <a:solidFill>
                <a:srgbClr val="FF0000"/>
              </a:solidFill>
              <a:latin typeface="Times New Roman"/>
              <a:ea typeface="Times New Roman"/>
              <a:cs typeface="Times New Roman"/>
            </a:rPr>
            <a:t>Completion Rate I</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0.3955</cdr:x>
      <cdr:y>0.048</cdr:y>
    </cdr:from>
    <cdr:to>
      <cdr:x>0.543</cdr:x>
      <cdr:y>0.1355</cdr:y>
    </cdr:to>
    <cdr:sp textlink="'GAP-2008'!$B$2093">
      <cdr:nvSpPr>
        <cdr:cNvPr id="1" name="Text Box 8193"/>
        <cdr:cNvSpPr txBox="1">
          <a:spLocks noChangeArrowheads="1"/>
        </cdr:cNvSpPr>
      </cdr:nvSpPr>
      <cdr:spPr>
        <a:xfrm>
          <a:off x="4410075" y="190500"/>
          <a:ext cx="1647825" cy="361950"/>
        </a:xfrm>
        <a:prstGeom prst="rect">
          <a:avLst/>
        </a:prstGeom>
        <a:noFill/>
        <a:ln w="1" cmpd="sng">
          <a:noFill/>
        </a:ln>
      </cdr:spPr>
      <cdr:txBody>
        <a:bodyPr vertOverflow="clip" wrap="square" lIns="27432" tIns="27432" rIns="27432" bIns="27432" anchor="ctr"/>
        <a:p>
          <a:pPr algn="ctr">
            <a:defRPr/>
          </a:pPr>
          <a:fld id="{e43bbb92-65fa-4527-93dc-3930287d7df9}" type="TxLink">
            <a:rPr lang="en-US" cap="none" sz="1200" b="1" i="0" u="none" baseline="0">
              <a:solidFill>
                <a:srgbClr val="FF0000"/>
              </a:solidFill>
              <a:latin typeface="Times New Roman"/>
              <a:ea typeface="Times New Roman"/>
              <a:cs typeface="Times New Roman"/>
            </a:rPr>
            <a:t>Council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0.44525</cdr:x>
      <cdr:y>0.0755</cdr:y>
    </cdr:from>
    <cdr:to>
      <cdr:x>0.58025</cdr:x>
      <cdr:y>0.14825</cdr:y>
    </cdr:to>
    <cdr:sp textlink="'GAP-2008'!$B$2127">
      <cdr:nvSpPr>
        <cdr:cNvPr id="1" name="Text Box 1025"/>
        <cdr:cNvSpPr txBox="1">
          <a:spLocks noChangeArrowheads="1"/>
        </cdr:cNvSpPr>
      </cdr:nvSpPr>
      <cdr:spPr>
        <a:xfrm>
          <a:off x="5295900" y="285750"/>
          <a:ext cx="1609725" cy="276225"/>
        </a:xfrm>
        <a:prstGeom prst="rect">
          <a:avLst/>
        </a:prstGeom>
        <a:noFill/>
        <a:ln w="1" cmpd="sng">
          <a:noFill/>
        </a:ln>
      </cdr:spPr>
      <cdr:txBody>
        <a:bodyPr vertOverflow="clip" wrap="square" lIns="27432" tIns="27432" rIns="27432" bIns="27432" anchor="ctr"/>
        <a:p>
          <a:pPr algn="ctr">
            <a:defRPr/>
          </a:pPr>
          <a:fld id="{ce73d89a-6d2e-463b-9792-9bdf2d4c9876}" type="TxLink">
            <a:rPr lang="en-US" cap="none" sz="1200" b="1" i="0" u="none" baseline="0">
              <a:solidFill>
                <a:srgbClr val="FF0000"/>
              </a:solidFill>
              <a:latin typeface="Times New Roman"/>
              <a:ea typeface="Times New Roman"/>
              <a:cs typeface="Times New Roman"/>
            </a:rPr>
            <a:t>DAP</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0.46775</cdr:x>
      <cdr:y>0.05825</cdr:y>
    </cdr:from>
    <cdr:to>
      <cdr:x>0.5905</cdr:x>
      <cdr:y>0.144</cdr:y>
    </cdr:to>
    <cdr:sp textlink="'GAP-2008'!$B$1216">
      <cdr:nvSpPr>
        <cdr:cNvPr id="1" name="Text Box 5121"/>
        <cdr:cNvSpPr txBox="1">
          <a:spLocks noChangeArrowheads="1"/>
        </cdr:cNvSpPr>
      </cdr:nvSpPr>
      <cdr:spPr>
        <a:xfrm>
          <a:off x="3848100" y="228600"/>
          <a:ext cx="1009650" cy="342900"/>
        </a:xfrm>
        <a:prstGeom prst="rect">
          <a:avLst/>
        </a:prstGeom>
        <a:noFill/>
        <a:ln w="1" cmpd="sng">
          <a:noFill/>
        </a:ln>
      </cdr:spPr>
      <cdr:txBody>
        <a:bodyPr vertOverflow="clip" wrap="square" lIns="27432" tIns="27432" rIns="27432" bIns="27432" anchor="ctr"/>
        <a:p>
          <a:pPr algn="ctr">
            <a:defRPr/>
          </a:pPr>
          <a:fld id="{370347f8-020f-454d-ba09-cb956d60aa4c}" type="TxLink">
            <a:rPr lang="en-US" cap="none" sz="1200" b="1" i="0" u="none" baseline="0">
              <a:solidFill>
                <a:srgbClr val="FF0000"/>
              </a:solidFill>
              <a:latin typeface="Times New Roman"/>
              <a:ea typeface="Times New Roman"/>
              <a:cs typeface="Times New Roman"/>
            </a:rPr>
            <a:t>Plano </a:t>
          </a:fld>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0.0595</cdr:y>
    </cdr:from>
    <cdr:to>
      <cdr:x>0.5895</cdr:x>
      <cdr:y>0.14575</cdr:y>
    </cdr:to>
    <cdr:sp textlink="'GAP-2008'!$B$1243">
      <cdr:nvSpPr>
        <cdr:cNvPr id="1" name="Text Box 6145"/>
        <cdr:cNvSpPr txBox="1">
          <a:spLocks noChangeArrowheads="1"/>
        </cdr:cNvSpPr>
      </cdr:nvSpPr>
      <cdr:spPr>
        <a:xfrm>
          <a:off x="3829050" y="228600"/>
          <a:ext cx="1009650" cy="342900"/>
        </a:xfrm>
        <a:prstGeom prst="rect">
          <a:avLst/>
        </a:prstGeom>
        <a:noFill/>
        <a:ln w="1" cmpd="sng">
          <a:noFill/>
        </a:ln>
      </cdr:spPr>
      <cdr:txBody>
        <a:bodyPr vertOverflow="clip" wrap="square" lIns="27432" tIns="27432" rIns="27432" bIns="27432" anchor="ctr"/>
        <a:p>
          <a:pPr algn="ctr">
            <a:defRPr/>
          </a:pPr>
          <a:fld id="{991241b3-6638-4e70-9495-be53c22d2a0b}" type="TxLink">
            <a:rPr lang="en-US" cap="none" sz="1200" b="1" i="0" u="none" baseline="0">
              <a:solidFill>
                <a:srgbClr val="FF0000"/>
              </a:solidFill>
              <a:latin typeface="Times New Roman"/>
              <a:ea typeface="Times New Roman"/>
              <a:cs typeface="Times New Roman"/>
            </a:rPr>
            <a:t>Duncanville </a:t>
          </a:fld>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0.46475</cdr:x>
      <cdr:y>0.05925</cdr:y>
    </cdr:from>
    <cdr:to>
      <cdr:x>0.58725</cdr:x>
      <cdr:y>0.14725</cdr:y>
    </cdr:to>
    <cdr:sp textlink="'GAP-2008'!$B$1301">
      <cdr:nvSpPr>
        <cdr:cNvPr id="1" name="Text Box 5121"/>
        <cdr:cNvSpPr txBox="1">
          <a:spLocks noChangeArrowheads="1"/>
        </cdr:cNvSpPr>
      </cdr:nvSpPr>
      <cdr:spPr>
        <a:xfrm>
          <a:off x="3790950" y="219075"/>
          <a:ext cx="1000125" cy="333375"/>
        </a:xfrm>
        <a:prstGeom prst="rect">
          <a:avLst/>
        </a:prstGeom>
        <a:noFill/>
        <a:ln w="1" cmpd="sng">
          <a:noFill/>
        </a:ln>
      </cdr:spPr>
      <cdr:txBody>
        <a:bodyPr vertOverflow="clip" wrap="square" lIns="27432" tIns="27432" rIns="27432" bIns="27432" anchor="ctr"/>
        <a:p>
          <a:pPr algn="ctr">
            <a:defRPr/>
          </a:pPr>
          <a:fld id="{b053589c-c286-4e8d-bfe0-ac128beb971b}" type="TxLink">
            <a:rPr lang="en-US" cap="none" sz="1200" b="1" i="0" u="none" baseline="0">
              <a:solidFill>
                <a:srgbClr val="FF0000"/>
              </a:solidFill>
              <a:latin typeface="Times New Roman"/>
              <a:ea typeface="Times New Roman"/>
              <a:cs typeface="Times New Roman"/>
            </a:rPr>
            <a:t>State</a:t>
          </a:fld>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0.46425</cdr:x>
      <cdr:y>0.06</cdr:y>
    </cdr:from>
    <cdr:to>
      <cdr:x>0.58775</cdr:x>
      <cdr:y>0.14775</cdr:y>
    </cdr:to>
    <cdr:sp textlink="'GAP-2008'!$B$1327">
      <cdr:nvSpPr>
        <cdr:cNvPr id="1" name="Text Box 6145"/>
        <cdr:cNvSpPr txBox="1">
          <a:spLocks noChangeArrowheads="1"/>
        </cdr:cNvSpPr>
      </cdr:nvSpPr>
      <cdr:spPr>
        <a:xfrm>
          <a:off x="3810000" y="238125"/>
          <a:ext cx="1009650" cy="352425"/>
        </a:xfrm>
        <a:prstGeom prst="rect">
          <a:avLst/>
        </a:prstGeom>
        <a:noFill/>
        <a:ln w="1" cmpd="sng">
          <a:noFill/>
        </a:ln>
      </cdr:spPr>
      <cdr:txBody>
        <a:bodyPr vertOverflow="clip" wrap="square" lIns="27432" tIns="27432" rIns="27432" bIns="27432" anchor="ctr"/>
        <a:p>
          <a:pPr algn="ctr">
            <a:defRPr/>
          </a:pPr>
          <a:fld id="{432d336e-934c-470a-a36e-3234423b4f7c}"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0.4815</cdr:x>
      <cdr:y>0.07375</cdr:y>
    </cdr:from>
    <cdr:to>
      <cdr:x>0.65</cdr:x>
      <cdr:y>0.15025</cdr:y>
    </cdr:to>
    <cdr:sp textlink="'GAP-2008'!$B$1410">
      <cdr:nvSpPr>
        <cdr:cNvPr id="1" name="Text Box 7169"/>
        <cdr:cNvSpPr txBox="1">
          <a:spLocks noChangeArrowheads="1"/>
        </cdr:cNvSpPr>
      </cdr:nvSpPr>
      <cdr:spPr>
        <a:xfrm>
          <a:off x="3895725" y="285750"/>
          <a:ext cx="1362075" cy="304800"/>
        </a:xfrm>
        <a:prstGeom prst="rect">
          <a:avLst/>
        </a:prstGeom>
        <a:noFill/>
        <a:ln w="1" cmpd="sng">
          <a:noFill/>
        </a:ln>
      </cdr:spPr>
      <cdr:txBody>
        <a:bodyPr vertOverflow="clip" wrap="square" lIns="27432" tIns="27432" rIns="27432" bIns="27432" anchor="ctr"/>
        <a:p>
          <a:pPr algn="ctr">
            <a:defRPr/>
          </a:pPr>
          <a:fld id="{b52d0ece-883a-484a-9b3f-f1f2324ff500}"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0.464</cdr:x>
      <cdr:y>0.058</cdr:y>
    </cdr:from>
    <cdr:to>
      <cdr:x>0.58575</cdr:x>
      <cdr:y>0.144</cdr:y>
    </cdr:to>
    <cdr:sp textlink="'GAP-2008'!$B$1272">
      <cdr:nvSpPr>
        <cdr:cNvPr id="1" name="Text Box 2049"/>
        <cdr:cNvSpPr txBox="1">
          <a:spLocks noChangeArrowheads="1"/>
        </cdr:cNvSpPr>
      </cdr:nvSpPr>
      <cdr:spPr>
        <a:xfrm>
          <a:off x="3800475" y="228600"/>
          <a:ext cx="1000125" cy="342900"/>
        </a:xfrm>
        <a:prstGeom prst="rect">
          <a:avLst/>
        </a:prstGeom>
        <a:noFill/>
        <a:ln w="1" cmpd="sng">
          <a:noFill/>
        </a:ln>
      </cdr:spPr>
      <cdr:txBody>
        <a:bodyPr vertOverflow="clip" wrap="square" lIns="27432" tIns="27432" rIns="27432" bIns="27432" anchor="ctr"/>
        <a:p>
          <a:pPr algn="ctr">
            <a:defRPr/>
          </a:pPr>
          <a:fld id="{bf22c39d-3fd4-4dc9-887c-5cc29ec8b811}"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1353</xdr:row>
      <xdr:rowOff>190500</xdr:rowOff>
    </xdr:from>
    <xdr:to>
      <xdr:col>11</xdr:col>
      <xdr:colOff>504825</xdr:colOff>
      <xdr:row>1374</xdr:row>
      <xdr:rowOff>0</xdr:rowOff>
    </xdr:to>
    <xdr:graphicFrame>
      <xdr:nvGraphicFramePr>
        <xdr:cNvPr id="1" name="Chart 1655"/>
        <xdr:cNvGraphicFramePr/>
      </xdr:nvGraphicFramePr>
      <xdr:xfrm>
        <a:off x="419100" y="138398250"/>
        <a:ext cx="8248650" cy="4000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1272</xdr:row>
      <xdr:rowOff>9525</xdr:rowOff>
    </xdr:from>
    <xdr:to>
      <xdr:col>11</xdr:col>
      <xdr:colOff>447675</xdr:colOff>
      <xdr:row>1292</xdr:row>
      <xdr:rowOff>9525</xdr:rowOff>
    </xdr:to>
    <xdr:graphicFrame>
      <xdr:nvGraphicFramePr>
        <xdr:cNvPr id="2" name="Chart 1643"/>
        <xdr:cNvGraphicFramePr/>
      </xdr:nvGraphicFramePr>
      <xdr:xfrm>
        <a:off x="419100" y="123929775"/>
        <a:ext cx="8191500" cy="40005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1188</xdr:row>
      <xdr:rowOff>190500</xdr:rowOff>
    </xdr:from>
    <xdr:to>
      <xdr:col>11</xdr:col>
      <xdr:colOff>342900</xdr:colOff>
      <xdr:row>1208</xdr:row>
      <xdr:rowOff>180975</xdr:rowOff>
    </xdr:to>
    <xdr:graphicFrame>
      <xdr:nvGraphicFramePr>
        <xdr:cNvPr id="3" name="Chart 1636"/>
        <xdr:cNvGraphicFramePr/>
      </xdr:nvGraphicFramePr>
      <xdr:xfrm>
        <a:off x="419100" y="109061250"/>
        <a:ext cx="8086725" cy="39814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1568</xdr:row>
      <xdr:rowOff>0</xdr:rowOff>
    </xdr:from>
    <xdr:to>
      <xdr:col>21</xdr:col>
      <xdr:colOff>619125</xdr:colOff>
      <xdr:row>1584</xdr:row>
      <xdr:rowOff>180975</xdr:rowOff>
    </xdr:to>
    <xdr:graphicFrame>
      <xdr:nvGraphicFramePr>
        <xdr:cNvPr id="4" name="Chart 1590"/>
        <xdr:cNvGraphicFramePr/>
      </xdr:nvGraphicFramePr>
      <xdr:xfrm>
        <a:off x="419100" y="172116750"/>
        <a:ext cx="15268575" cy="33813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1518</xdr:row>
      <xdr:rowOff>0</xdr:rowOff>
    </xdr:from>
    <xdr:to>
      <xdr:col>11</xdr:col>
      <xdr:colOff>200025</xdr:colOff>
      <xdr:row>1539</xdr:row>
      <xdr:rowOff>0</xdr:rowOff>
    </xdr:to>
    <xdr:graphicFrame>
      <xdr:nvGraphicFramePr>
        <xdr:cNvPr id="5" name="Chart 1483"/>
        <xdr:cNvGraphicFramePr/>
      </xdr:nvGraphicFramePr>
      <xdr:xfrm>
        <a:off x="419100" y="166601775"/>
        <a:ext cx="7943850" cy="420052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1492</xdr:row>
      <xdr:rowOff>0</xdr:rowOff>
    </xdr:from>
    <xdr:to>
      <xdr:col>11</xdr:col>
      <xdr:colOff>295275</xdr:colOff>
      <xdr:row>1511</xdr:row>
      <xdr:rowOff>0</xdr:rowOff>
    </xdr:to>
    <xdr:graphicFrame>
      <xdr:nvGraphicFramePr>
        <xdr:cNvPr id="6" name="Chart 1482"/>
        <xdr:cNvGraphicFramePr/>
      </xdr:nvGraphicFramePr>
      <xdr:xfrm>
        <a:off x="419100" y="162248850"/>
        <a:ext cx="8039100" cy="380047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1465</xdr:row>
      <xdr:rowOff>0</xdr:rowOff>
    </xdr:from>
    <xdr:to>
      <xdr:col>11</xdr:col>
      <xdr:colOff>219075</xdr:colOff>
      <xdr:row>1484</xdr:row>
      <xdr:rowOff>180975</xdr:rowOff>
    </xdr:to>
    <xdr:graphicFrame>
      <xdr:nvGraphicFramePr>
        <xdr:cNvPr id="7" name="Chart 1481"/>
        <xdr:cNvGraphicFramePr/>
      </xdr:nvGraphicFramePr>
      <xdr:xfrm>
        <a:off x="419100" y="157695900"/>
        <a:ext cx="7962900" cy="398145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1436</xdr:row>
      <xdr:rowOff>190500</xdr:rowOff>
    </xdr:from>
    <xdr:to>
      <xdr:col>11</xdr:col>
      <xdr:colOff>409575</xdr:colOff>
      <xdr:row>1457</xdr:row>
      <xdr:rowOff>190500</xdr:rowOff>
    </xdr:to>
    <xdr:graphicFrame>
      <xdr:nvGraphicFramePr>
        <xdr:cNvPr id="8" name="Chart 1480"/>
        <xdr:cNvGraphicFramePr/>
      </xdr:nvGraphicFramePr>
      <xdr:xfrm>
        <a:off x="419100" y="152942925"/>
        <a:ext cx="8153400" cy="4191000"/>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1383</xdr:row>
      <xdr:rowOff>0</xdr:rowOff>
    </xdr:from>
    <xdr:to>
      <xdr:col>11</xdr:col>
      <xdr:colOff>333375</xdr:colOff>
      <xdr:row>1402</xdr:row>
      <xdr:rowOff>190500</xdr:rowOff>
    </xdr:to>
    <xdr:graphicFrame>
      <xdr:nvGraphicFramePr>
        <xdr:cNvPr id="9" name="Chart 1477"/>
        <xdr:cNvGraphicFramePr/>
      </xdr:nvGraphicFramePr>
      <xdr:xfrm>
        <a:off x="419100" y="143837025"/>
        <a:ext cx="8077200" cy="3990975"/>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477</xdr:row>
      <xdr:rowOff>57150</xdr:rowOff>
    </xdr:from>
    <xdr:to>
      <xdr:col>13</xdr:col>
      <xdr:colOff>47625</xdr:colOff>
      <xdr:row>499</xdr:row>
      <xdr:rowOff>9525</xdr:rowOff>
    </xdr:to>
    <xdr:graphicFrame>
      <xdr:nvGraphicFramePr>
        <xdr:cNvPr id="10" name="Chart 1469"/>
        <xdr:cNvGraphicFramePr/>
      </xdr:nvGraphicFramePr>
      <xdr:xfrm>
        <a:off x="419100" y="98307525"/>
        <a:ext cx="9163050" cy="435292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452</xdr:row>
      <xdr:rowOff>9525</xdr:rowOff>
    </xdr:from>
    <xdr:to>
      <xdr:col>12</xdr:col>
      <xdr:colOff>638175</xdr:colOff>
      <xdr:row>472</xdr:row>
      <xdr:rowOff>190500</xdr:rowOff>
    </xdr:to>
    <xdr:graphicFrame>
      <xdr:nvGraphicFramePr>
        <xdr:cNvPr id="11" name="Chart 1468"/>
        <xdr:cNvGraphicFramePr/>
      </xdr:nvGraphicFramePr>
      <xdr:xfrm>
        <a:off x="419100" y="92754450"/>
        <a:ext cx="9067800" cy="41814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1615</xdr:row>
      <xdr:rowOff>9525</xdr:rowOff>
    </xdr:from>
    <xdr:to>
      <xdr:col>20</xdr:col>
      <xdr:colOff>19050</xdr:colOff>
      <xdr:row>1634</xdr:row>
      <xdr:rowOff>0</xdr:rowOff>
    </xdr:to>
    <xdr:graphicFrame>
      <xdr:nvGraphicFramePr>
        <xdr:cNvPr id="12" name="Chart 1432"/>
        <xdr:cNvGraphicFramePr/>
      </xdr:nvGraphicFramePr>
      <xdr:xfrm>
        <a:off x="419100" y="180527325"/>
        <a:ext cx="13982700" cy="3781425"/>
      </xdr:xfrm>
      <a:graphic>
        <a:graphicData uri="http://schemas.openxmlformats.org/drawingml/2006/chart">
          <c:chart xmlns:c="http://schemas.openxmlformats.org/drawingml/2006/chart" r:id="rId12"/>
        </a:graphicData>
      </a:graphic>
    </xdr:graphicFrame>
    <xdr:clientData/>
  </xdr:twoCellAnchor>
  <xdr:twoCellAnchor>
    <xdr:from>
      <xdr:col>1</xdr:col>
      <xdr:colOff>0</xdr:colOff>
      <xdr:row>1658</xdr:row>
      <xdr:rowOff>0</xdr:rowOff>
    </xdr:from>
    <xdr:to>
      <xdr:col>20</xdr:col>
      <xdr:colOff>47625</xdr:colOff>
      <xdr:row>1674</xdr:row>
      <xdr:rowOff>180975</xdr:rowOff>
    </xdr:to>
    <xdr:graphicFrame>
      <xdr:nvGraphicFramePr>
        <xdr:cNvPr id="13" name="Chart 1433"/>
        <xdr:cNvGraphicFramePr/>
      </xdr:nvGraphicFramePr>
      <xdr:xfrm>
        <a:off x="419100" y="186528075"/>
        <a:ext cx="14011275" cy="3381375"/>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1699</xdr:row>
      <xdr:rowOff>0</xdr:rowOff>
    </xdr:from>
    <xdr:to>
      <xdr:col>20</xdr:col>
      <xdr:colOff>0</xdr:colOff>
      <xdr:row>1718</xdr:row>
      <xdr:rowOff>0</xdr:rowOff>
    </xdr:to>
    <xdr:graphicFrame>
      <xdr:nvGraphicFramePr>
        <xdr:cNvPr id="14" name="Chart 1434"/>
        <xdr:cNvGraphicFramePr/>
      </xdr:nvGraphicFramePr>
      <xdr:xfrm>
        <a:off x="419100" y="191947800"/>
        <a:ext cx="13963650" cy="3800475"/>
      </xdr:xfrm>
      <a:graphic>
        <a:graphicData uri="http://schemas.openxmlformats.org/drawingml/2006/chart">
          <c:chart xmlns:c="http://schemas.openxmlformats.org/drawingml/2006/chart" r:id="rId14"/>
        </a:graphicData>
      </a:graphic>
    </xdr:graphicFrame>
    <xdr:clientData/>
  </xdr:twoCellAnchor>
  <xdr:twoCellAnchor>
    <xdr:from>
      <xdr:col>1</xdr:col>
      <xdr:colOff>0</xdr:colOff>
      <xdr:row>1850</xdr:row>
      <xdr:rowOff>0</xdr:rowOff>
    </xdr:from>
    <xdr:to>
      <xdr:col>19</xdr:col>
      <xdr:colOff>9525</xdr:colOff>
      <xdr:row>1868</xdr:row>
      <xdr:rowOff>0</xdr:rowOff>
    </xdr:to>
    <xdr:graphicFrame>
      <xdr:nvGraphicFramePr>
        <xdr:cNvPr id="15" name="Chart 1447"/>
        <xdr:cNvGraphicFramePr/>
      </xdr:nvGraphicFramePr>
      <xdr:xfrm>
        <a:off x="419100" y="202349100"/>
        <a:ext cx="13287375" cy="3600450"/>
      </xdr:xfrm>
      <a:graphic>
        <a:graphicData uri="http://schemas.openxmlformats.org/drawingml/2006/chart">
          <c:chart xmlns:c="http://schemas.openxmlformats.org/drawingml/2006/chart" r:id="rId15"/>
        </a:graphicData>
      </a:graphic>
    </xdr:graphicFrame>
    <xdr:clientData/>
  </xdr:twoCellAnchor>
  <xdr:twoCellAnchor>
    <xdr:from>
      <xdr:col>1</xdr:col>
      <xdr:colOff>0</xdr:colOff>
      <xdr:row>2081</xdr:row>
      <xdr:rowOff>9525</xdr:rowOff>
    </xdr:from>
    <xdr:to>
      <xdr:col>15</xdr:col>
      <xdr:colOff>657225</xdr:colOff>
      <xdr:row>2114</xdr:row>
      <xdr:rowOff>0</xdr:rowOff>
    </xdr:to>
    <xdr:graphicFrame>
      <xdr:nvGraphicFramePr>
        <xdr:cNvPr id="16" name="Chart 1502"/>
        <xdr:cNvGraphicFramePr/>
      </xdr:nvGraphicFramePr>
      <xdr:xfrm>
        <a:off x="419100" y="210264375"/>
        <a:ext cx="11172825" cy="4152900"/>
      </xdr:xfrm>
      <a:graphic>
        <a:graphicData uri="http://schemas.openxmlformats.org/drawingml/2006/chart">
          <c:chart xmlns:c="http://schemas.openxmlformats.org/drawingml/2006/chart" r:id="rId16"/>
        </a:graphicData>
      </a:graphic>
    </xdr:graphicFrame>
    <xdr:clientData/>
  </xdr:twoCellAnchor>
  <xdr:twoCellAnchor>
    <xdr:from>
      <xdr:col>1</xdr:col>
      <xdr:colOff>0</xdr:colOff>
      <xdr:row>2127</xdr:row>
      <xdr:rowOff>0</xdr:rowOff>
    </xdr:from>
    <xdr:to>
      <xdr:col>16</xdr:col>
      <xdr:colOff>695325</xdr:colOff>
      <xdr:row>2146</xdr:row>
      <xdr:rowOff>0</xdr:rowOff>
    </xdr:to>
    <xdr:graphicFrame>
      <xdr:nvGraphicFramePr>
        <xdr:cNvPr id="17" name="Chart 1504"/>
        <xdr:cNvGraphicFramePr/>
      </xdr:nvGraphicFramePr>
      <xdr:xfrm>
        <a:off x="419100" y="216284175"/>
        <a:ext cx="11896725" cy="3800475"/>
      </xdr:xfrm>
      <a:graphic>
        <a:graphicData uri="http://schemas.openxmlformats.org/drawingml/2006/chart">
          <c:chart xmlns:c="http://schemas.openxmlformats.org/drawingml/2006/chart" r:id="rId17"/>
        </a:graphicData>
      </a:graphic>
    </xdr:graphicFrame>
    <xdr:clientData/>
  </xdr:twoCellAnchor>
  <xdr:twoCellAnchor editAs="oneCell">
    <xdr:from>
      <xdr:col>1</xdr:col>
      <xdr:colOff>0</xdr:colOff>
      <xdr:row>382</xdr:row>
      <xdr:rowOff>190500</xdr:rowOff>
    </xdr:from>
    <xdr:to>
      <xdr:col>4</xdr:col>
      <xdr:colOff>247650</xdr:colOff>
      <xdr:row>394</xdr:row>
      <xdr:rowOff>161925</xdr:rowOff>
    </xdr:to>
    <xdr:pic>
      <xdr:nvPicPr>
        <xdr:cNvPr id="18" name="Picture 1624"/>
        <xdr:cNvPicPr preferRelativeResize="1">
          <a:picLocks noChangeAspect="1"/>
        </xdr:cNvPicPr>
      </xdr:nvPicPr>
      <xdr:blipFill>
        <a:blip r:embed="rId18"/>
        <a:stretch>
          <a:fillRect/>
        </a:stretch>
      </xdr:blipFill>
      <xdr:spPr>
        <a:xfrm>
          <a:off x="419100" y="81591150"/>
          <a:ext cx="2933700" cy="2371725"/>
        </a:xfrm>
        <a:prstGeom prst="rect">
          <a:avLst/>
        </a:prstGeom>
        <a:noFill/>
        <a:ln w="1" cmpd="sng">
          <a:noFill/>
        </a:ln>
      </xdr:spPr>
    </xdr:pic>
    <xdr:clientData/>
  </xdr:twoCellAnchor>
  <xdr:twoCellAnchor editAs="oneCell">
    <xdr:from>
      <xdr:col>4</xdr:col>
      <xdr:colOff>476250</xdr:colOff>
      <xdr:row>382</xdr:row>
      <xdr:rowOff>190500</xdr:rowOff>
    </xdr:from>
    <xdr:to>
      <xdr:col>8</xdr:col>
      <xdr:colOff>600075</xdr:colOff>
      <xdr:row>394</xdr:row>
      <xdr:rowOff>142875</xdr:rowOff>
    </xdr:to>
    <xdr:pic>
      <xdr:nvPicPr>
        <xdr:cNvPr id="19" name="Picture 1627"/>
        <xdr:cNvPicPr preferRelativeResize="1">
          <a:picLocks noChangeAspect="1"/>
        </xdr:cNvPicPr>
      </xdr:nvPicPr>
      <xdr:blipFill>
        <a:blip r:embed="rId19"/>
        <a:stretch>
          <a:fillRect/>
        </a:stretch>
      </xdr:blipFill>
      <xdr:spPr>
        <a:xfrm>
          <a:off x="3581400" y="81591150"/>
          <a:ext cx="2914650" cy="2352675"/>
        </a:xfrm>
        <a:prstGeom prst="rect">
          <a:avLst/>
        </a:prstGeom>
        <a:noFill/>
        <a:ln w="1" cmpd="sng">
          <a:noFill/>
        </a:ln>
      </xdr:spPr>
    </xdr:pic>
    <xdr:clientData/>
  </xdr:twoCellAnchor>
  <xdr:twoCellAnchor editAs="oneCell">
    <xdr:from>
      <xdr:col>1</xdr:col>
      <xdr:colOff>57150</xdr:colOff>
      <xdr:row>395</xdr:row>
      <xdr:rowOff>85725</xdr:rowOff>
    </xdr:from>
    <xdr:to>
      <xdr:col>4</xdr:col>
      <xdr:colOff>219075</xdr:colOff>
      <xdr:row>407</xdr:row>
      <xdr:rowOff>0</xdr:rowOff>
    </xdr:to>
    <xdr:pic>
      <xdr:nvPicPr>
        <xdr:cNvPr id="20" name="Picture 1628"/>
        <xdr:cNvPicPr preferRelativeResize="1">
          <a:picLocks noChangeAspect="1"/>
        </xdr:cNvPicPr>
      </xdr:nvPicPr>
      <xdr:blipFill>
        <a:blip r:embed="rId20"/>
        <a:stretch>
          <a:fillRect/>
        </a:stretch>
      </xdr:blipFill>
      <xdr:spPr>
        <a:xfrm>
          <a:off x="476250" y="84086700"/>
          <a:ext cx="2847975" cy="2314575"/>
        </a:xfrm>
        <a:prstGeom prst="rect">
          <a:avLst/>
        </a:prstGeom>
        <a:noFill/>
        <a:ln w="1" cmpd="sng">
          <a:noFill/>
        </a:ln>
      </xdr:spPr>
    </xdr:pic>
    <xdr:clientData/>
  </xdr:twoCellAnchor>
  <xdr:twoCellAnchor editAs="oneCell">
    <xdr:from>
      <xdr:col>4</xdr:col>
      <xdr:colOff>485775</xdr:colOff>
      <xdr:row>395</xdr:row>
      <xdr:rowOff>85725</xdr:rowOff>
    </xdr:from>
    <xdr:to>
      <xdr:col>8</xdr:col>
      <xdr:colOff>552450</xdr:colOff>
      <xdr:row>407</xdr:row>
      <xdr:rowOff>0</xdr:rowOff>
    </xdr:to>
    <xdr:pic>
      <xdr:nvPicPr>
        <xdr:cNvPr id="21" name="Picture 1629"/>
        <xdr:cNvPicPr preferRelativeResize="1">
          <a:picLocks noChangeAspect="1"/>
        </xdr:cNvPicPr>
      </xdr:nvPicPr>
      <xdr:blipFill>
        <a:blip r:embed="rId21"/>
        <a:stretch>
          <a:fillRect/>
        </a:stretch>
      </xdr:blipFill>
      <xdr:spPr>
        <a:xfrm>
          <a:off x="3590925" y="84086700"/>
          <a:ext cx="2857500" cy="2314575"/>
        </a:xfrm>
        <a:prstGeom prst="rect">
          <a:avLst/>
        </a:prstGeom>
        <a:noFill/>
        <a:ln w="1" cmpd="sng">
          <a:noFill/>
        </a:ln>
      </xdr:spPr>
    </xdr:pic>
    <xdr:clientData/>
  </xdr:twoCellAnchor>
  <xdr:twoCellAnchor editAs="oneCell">
    <xdr:from>
      <xdr:col>9</xdr:col>
      <xdr:colOff>66675</xdr:colOff>
      <xdr:row>395</xdr:row>
      <xdr:rowOff>114300</xdr:rowOff>
    </xdr:from>
    <xdr:to>
      <xdr:col>12</xdr:col>
      <xdr:colOff>514350</xdr:colOff>
      <xdr:row>406</xdr:row>
      <xdr:rowOff>161925</xdr:rowOff>
    </xdr:to>
    <xdr:pic>
      <xdr:nvPicPr>
        <xdr:cNvPr id="22" name="Picture 1630"/>
        <xdr:cNvPicPr preferRelativeResize="1">
          <a:picLocks noChangeAspect="1"/>
        </xdr:cNvPicPr>
      </xdr:nvPicPr>
      <xdr:blipFill>
        <a:blip r:embed="rId22"/>
        <a:stretch>
          <a:fillRect/>
        </a:stretch>
      </xdr:blipFill>
      <xdr:spPr>
        <a:xfrm>
          <a:off x="6648450" y="84115275"/>
          <a:ext cx="2714625" cy="2247900"/>
        </a:xfrm>
        <a:prstGeom prst="rect">
          <a:avLst/>
        </a:prstGeom>
        <a:noFill/>
        <a:ln w="1" cmpd="sng">
          <a:noFill/>
        </a:ln>
      </xdr:spPr>
    </xdr:pic>
    <xdr:clientData/>
  </xdr:twoCellAnchor>
  <xdr:twoCellAnchor editAs="oneCell">
    <xdr:from>
      <xdr:col>1</xdr:col>
      <xdr:colOff>19050</xdr:colOff>
      <xdr:row>407</xdr:row>
      <xdr:rowOff>85725</xdr:rowOff>
    </xdr:from>
    <xdr:to>
      <xdr:col>4</xdr:col>
      <xdr:colOff>180975</xdr:colOff>
      <xdr:row>418</xdr:row>
      <xdr:rowOff>180975</xdr:rowOff>
    </xdr:to>
    <xdr:pic>
      <xdr:nvPicPr>
        <xdr:cNvPr id="23" name="Picture 1631"/>
        <xdr:cNvPicPr preferRelativeResize="1">
          <a:picLocks noChangeAspect="1"/>
        </xdr:cNvPicPr>
      </xdr:nvPicPr>
      <xdr:blipFill>
        <a:blip r:embed="rId23"/>
        <a:stretch>
          <a:fillRect/>
        </a:stretch>
      </xdr:blipFill>
      <xdr:spPr>
        <a:xfrm>
          <a:off x="438150" y="86487000"/>
          <a:ext cx="2847975" cy="2295525"/>
        </a:xfrm>
        <a:prstGeom prst="rect">
          <a:avLst/>
        </a:prstGeom>
        <a:noFill/>
        <a:ln w="1" cmpd="sng">
          <a:noFill/>
        </a:ln>
      </xdr:spPr>
    </xdr:pic>
    <xdr:clientData/>
  </xdr:twoCellAnchor>
  <xdr:twoCellAnchor editAs="oneCell">
    <xdr:from>
      <xdr:col>4</xdr:col>
      <xdr:colOff>457200</xdr:colOff>
      <xdr:row>407</xdr:row>
      <xdr:rowOff>57150</xdr:rowOff>
    </xdr:from>
    <xdr:to>
      <xdr:col>8</xdr:col>
      <xdr:colOff>514350</xdr:colOff>
      <xdr:row>418</xdr:row>
      <xdr:rowOff>152400</xdr:rowOff>
    </xdr:to>
    <xdr:pic>
      <xdr:nvPicPr>
        <xdr:cNvPr id="24" name="Picture 1632"/>
        <xdr:cNvPicPr preferRelativeResize="1">
          <a:picLocks noChangeAspect="1"/>
        </xdr:cNvPicPr>
      </xdr:nvPicPr>
      <xdr:blipFill>
        <a:blip r:embed="rId24"/>
        <a:stretch>
          <a:fillRect/>
        </a:stretch>
      </xdr:blipFill>
      <xdr:spPr>
        <a:xfrm>
          <a:off x="3562350" y="86458425"/>
          <a:ext cx="2847975" cy="2295525"/>
        </a:xfrm>
        <a:prstGeom prst="rect">
          <a:avLst/>
        </a:prstGeom>
        <a:noFill/>
        <a:ln w="1" cmpd="sng">
          <a:noFill/>
        </a:ln>
      </xdr:spPr>
    </xdr:pic>
    <xdr:clientData/>
  </xdr:twoCellAnchor>
  <xdr:twoCellAnchor editAs="oneCell">
    <xdr:from>
      <xdr:col>9</xdr:col>
      <xdr:colOff>114300</xdr:colOff>
      <xdr:row>407</xdr:row>
      <xdr:rowOff>28575</xdr:rowOff>
    </xdr:from>
    <xdr:to>
      <xdr:col>12</xdr:col>
      <xdr:colOff>552450</xdr:colOff>
      <xdr:row>418</xdr:row>
      <xdr:rowOff>104775</xdr:rowOff>
    </xdr:to>
    <xdr:pic>
      <xdr:nvPicPr>
        <xdr:cNvPr id="25" name="Picture 1633"/>
        <xdr:cNvPicPr preferRelativeResize="1">
          <a:picLocks noChangeAspect="1"/>
        </xdr:cNvPicPr>
      </xdr:nvPicPr>
      <xdr:blipFill>
        <a:blip r:embed="rId25"/>
        <a:stretch>
          <a:fillRect/>
        </a:stretch>
      </xdr:blipFill>
      <xdr:spPr>
        <a:xfrm>
          <a:off x="6696075" y="86429850"/>
          <a:ext cx="2705100" cy="2276475"/>
        </a:xfrm>
        <a:prstGeom prst="rect">
          <a:avLst/>
        </a:prstGeom>
        <a:noFill/>
        <a:ln w="1" cmpd="sng">
          <a:noFill/>
        </a:ln>
      </xdr:spPr>
    </xdr:pic>
    <xdr:clientData/>
  </xdr:twoCellAnchor>
  <xdr:twoCellAnchor>
    <xdr:from>
      <xdr:col>1</xdr:col>
      <xdr:colOff>19050</xdr:colOff>
      <xdr:row>335</xdr:row>
      <xdr:rowOff>0</xdr:rowOff>
    </xdr:from>
    <xdr:to>
      <xdr:col>15</xdr:col>
      <xdr:colOff>523875</xdr:colOff>
      <xdr:row>361</xdr:row>
      <xdr:rowOff>180975</xdr:rowOff>
    </xdr:to>
    <xdr:graphicFrame>
      <xdr:nvGraphicFramePr>
        <xdr:cNvPr id="26" name="Chart 1634"/>
        <xdr:cNvGraphicFramePr/>
      </xdr:nvGraphicFramePr>
      <xdr:xfrm>
        <a:off x="438150" y="72304275"/>
        <a:ext cx="11020425" cy="3381375"/>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1216</xdr:row>
      <xdr:rowOff>0</xdr:rowOff>
    </xdr:from>
    <xdr:to>
      <xdr:col>11</xdr:col>
      <xdr:colOff>495300</xdr:colOff>
      <xdr:row>1236</xdr:row>
      <xdr:rowOff>0</xdr:rowOff>
    </xdr:to>
    <xdr:graphicFrame>
      <xdr:nvGraphicFramePr>
        <xdr:cNvPr id="27" name="Chart 1639"/>
        <xdr:cNvGraphicFramePr/>
      </xdr:nvGraphicFramePr>
      <xdr:xfrm>
        <a:off x="419100" y="113661825"/>
        <a:ext cx="8239125" cy="400050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1243</xdr:row>
      <xdr:rowOff>0</xdr:rowOff>
    </xdr:from>
    <xdr:to>
      <xdr:col>11</xdr:col>
      <xdr:colOff>466725</xdr:colOff>
      <xdr:row>1263</xdr:row>
      <xdr:rowOff>0</xdr:rowOff>
    </xdr:to>
    <xdr:graphicFrame>
      <xdr:nvGraphicFramePr>
        <xdr:cNvPr id="28" name="Chart 1641"/>
        <xdr:cNvGraphicFramePr/>
      </xdr:nvGraphicFramePr>
      <xdr:xfrm>
        <a:off x="419100" y="118462425"/>
        <a:ext cx="8210550" cy="400050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1301</xdr:row>
      <xdr:rowOff>0</xdr:rowOff>
    </xdr:from>
    <xdr:to>
      <xdr:col>11</xdr:col>
      <xdr:colOff>428625</xdr:colOff>
      <xdr:row>1320</xdr:row>
      <xdr:rowOff>19050</xdr:rowOff>
    </xdr:to>
    <xdr:graphicFrame>
      <xdr:nvGraphicFramePr>
        <xdr:cNvPr id="29" name="Chart 1651"/>
        <xdr:cNvGraphicFramePr/>
      </xdr:nvGraphicFramePr>
      <xdr:xfrm>
        <a:off x="419100" y="129397125"/>
        <a:ext cx="8172450" cy="3819525"/>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1327</xdr:row>
      <xdr:rowOff>0</xdr:rowOff>
    </xdr:from>
    <xdr:to>
      <xdr:col>11</xdr:col>
      <xdr:colOff>466725</xdr:colOff>
      <xdr:row>1347</xdr:row>
      <xdr:rowOff>0</xdr:rowOff>
    </xdr:to>
    <xdr:graphicFrame>
      <xdr:nvGraphicFramePr>
        <xdr:cNvPr id="30" name="Chart 1653"/>
        <xdr:cNvGraphicFramePr/>
      </xdr:nvGraphicFramePr>
      <xdr:xfrm>
        <a:off x="419100" y="133797675"/>
        <a:ext cx="8210550" cy="4000500"/>
      </xdr:xfrm>
      <a:graphic>
        <a:graphicData uri="http://schemas.openxmlformats.org/drawingml/2006/chart">
          <c:chart xmlns:c="http://schemas.openxmlformats.org/drawingml/2006/chart" r:id="rId30"/>
        </a:graphicData>
      </a:graphic>
    </xdr:graphicFrame>
    <xdr:clientData/>
  </xdr:twoCellAnchor>
  <xdr:twoCellAnchor>
    <xdr:from>
      <xdr:col>1</xdr:col>
      <xdr:colOff>0</xdr:colOff>
      <xdr:row>1409</xdr:row>
      <xdr:rowOff>190500</xdr:rowOff>
    </xdr:from>
    <xdr:to>
      <xdr:col>11</xdr:col>
      <xdr:colOff>352425</xdr:colOff>
      <xdr:row>1430</xdr:row>
      <xdr:rowOff>0</xdr:rowOff>
    </xdr:to>
    <xdr:graphicFrame>
      <xdr:nvGraphicFramePr>
        <xdr:cNvPr id="31" name="Chart 1657"/>
        <xdr:cNvGraphicFramePr/>
      </xdr:nvGraphicFramePr>
      <xdr:xfrm>
        <a:off x="419100" y="148389975"/>
        <a:ext cx="8096250" cy="4000500"/>
      </xdr:xfrm>
      <a:graphic>
        <a:graphicData uri="http://schemas.openxmlformats.org/drawingml/2006/chart">
          <c:chart xmlns:c="http://schemas.openxmlformats.org/drawingml/2006/chart" r:id="rId31"/>
        </a:graphicData>
      </a:graphic>
    </xdr:graphicFrame>
    <xdr:clientData/>
  </xdr:twoCellAnchor>
  <xdr:twoCellAnchor>
    <xdr:from>
      <xdr:col>7</xdr:col>
      <xdr:colOff>381000</xdr:colOff>
      <xdr:row>0</xdr:row>
      <xdr:rowOff>285750</xdr:rowOff>
    </xdr:from>
    <xdr:to>
      <xdr:col>13</xdr:col>
      <xdr:colOff>295275</xdr:colOff>
      <xdr:row>0</xdr:row>
      <xdr:rowOff>285750</xdr:rowOff>
    </xdr:to>
    <xdr:pic>
      <xdr:nvPicPr>
        <xdr:cNvPr id="32" name="Picture 1049" descr="P-16CouncilLogo"/>
        <xdr:cNvPicPr preferRelativeResize="1">
          <a:picLocks noChangeAspect="1"/>
        </xdr:cNvPicPr>
      </xdr:nvPicPr>
      <xdr:blipFill>
        <a:blip r:embed="rId32"/>
        <a:stretch>
          <a:fillRect/>
        </a:stretch>
      </xdr:blipFill>
      <xdr:spPr>
        <a:xfrm>
          <a:off x="5591175" y="285750"/>
          <a:ext cx="4238625" cy="0"/>
        </a:xfrm>
        <a:prstGeom prst="rect">
          <a:avLst/>
        </a:prstGeom>
        <a:noFill/>
        <a:ln w="9525" cmpd="sng">
          <a:noFill/>
        </a:ln>
      </xdr:spPr>
    </xdr:pic>
    <xdr:clientData/>
  </xdr:twoCellAnchor>
  <xdr:twoCellAnchor>
    <xdr:from>
      <xdr:col>7</xdr:col>
      <xdr:colOff>638175</xdr:colOff>
      <xdr:row>1</xdr:row>
      <xdr:rowOff>457200</xdr:rowOff>
    </xdr:from>
    <xdr:to>
      <xdr:col>13</xdr:col>
      <xdr:colOff>552450</xdr:colOff>
      <xdr:row>1</xdr:row>
      <xdr:rowOff>3733800</xdr:rowOff>
    </xdr:to>
    <xdr:pic>
      <xdr:nvPicPr>
        <xdr:cNvPr id="33" name="Picture 1049" descr="P-16CouncilLogo"/>
        <xdr:cNvPicPr preferRelativeResize="1">
          <a:picLocks noChangeAspect="1"/>
        </xdr:cNvPicPr>
      </xdr:nvPicPr>
      <xdr:blipFill>
        <a:blip r:embed="rId32"/>
        <a:stretch>
          <a:fillRect/>
        </a:stretch>
      </xdr:blipFill>
      <xdr:spPr>
        <a:xfrm>
          <a:off x="5848350" y="742950"/>
          <a:ext cx="4238625" cy="3276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0.4625</cdr:x>
      <cdr:y>0.0585</cdr:y>
    </cdr:from>
    <cdr:to>
      <cdr:x>0.586</cdr:x>
      <cdr:y>0.1445</cdr:y>
    </cdr:to>
    <cdr:sp textlink="'GAP-2008'!$B$1189">
      <cdr:nvSpPr>
        <cdr:cNvPr id="1" name="Text Box 1"/>
        <cdr:cNvSpPr txBox="1">
          <a:spLocks noChangeArrowheads="1"/>
        </cdr:cNvSpPr>
      </cdr:nvSpPr>
      <cdr:spPr>
        <a:xfrm>
          <a:off x="3733800" y="228600"/>
          <a:ext cx="1000125" cy="342900"/>
        </a:xfrm>
        <a:prstGeom prst="rect">
          <a:avLst/>
        </a:prstGeom>
        <a:noFill/>
        <a:ln w="1" cmpd="sng">
          <a:noFill/>
        </a:ln>
      </cdr:spPr>
      <cdr:txBody>
        <a:bodyPr vertOverflow="clip" wrap="square" lIns="27432" tIns="27432" rIns="27432" bIns="27432" anchor="ctr"/>
        <a:p>
          <a:pPr algn="ctr">
            <a:defRPr/>
          </a:pPr>
          <a:fld id="{039f79d1-1a67-4bfe-aab0-dcd7b0234c5b}" type="TxLink">
            <a:rPr lang="en-US" cap="none" sz="1200" b="1" i="0" u="none" baseline="0">
              <a:solidFill>
                <a:srgbClr val="FF0000"/>
              </a:solidFill>
              <a:latin typeface="Times New Roman"/>
              <a:ea typeface="Times New Roman"/>
              <a:cs typeface="Times New Roman"/>
            </a:rPr>
            <a:t>Region 10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0.4745</cdr:x>
      <cdr:y>0.06675</cdr:y>
    </cdr:from>
    <cdr:to>
      <cdr:x>0.5685</cdr:x>
      <cdr:y>0.1865</cdr:y>
    </cdr:to>
    <cdr:sp textlink="'GAP-2008'!$B$1568">
      <cdr:nvSpPr>
        <cdr:cNvPr id="1" name="Text Box 4097"/>
        <cdr:cNvSpPr txBox="1">
          <a:spLocks noChangeArrowheads="1"/>
        </cdr:cNvSpPr>
      </cdr:nvSpPr>
      <cdr:spPr>
        <a:xfrm>
          <a:off x="7239000" y="219075"/>
          <a:ext cx="1438275" cy="409575"/>
        </a:xfrm>
        <a:prstGeom prst="rect">
          <a:avLst/>
        </a:prstGeom>
        <a:noFill/>
        <a:ln w="1" cmpd="sng">
          <a:noFill/>
        </a:ln>
      </cdr:spPr>
      <cdr:txBody>
        <a:bodyPr vertOverflow="clip" wrap="square" lIns="27432" tIns="27432" rIns="27432" bIns="27432" anchor="ctr"/>
        <a:p>
          <a:pPr algn="ctr">
            <a:defRPr/>
          </a:pPr>
          <a:fld id="{a9ecf466-7e49-4b10-bc0d-7ec347c8e36b}" type="TxLink">
            <a:rPr lang="en-US" cap="none" sz="1200" b="1" i="0" u="none" baseline="0">
              <a:solidFill>
                <a:srgbClr val="FF0000"/>
              </a:solidFill>
              <a:latin typeface="Times New Roman"/>
              <a:ea typeface="Times New Roman"/>
              <a:cs typeface="Times New Roman"/>
            </a:rPr>
            <a:t>Grade 6</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0.44525</cdr:x>
      <cdr:y>0.05875</cdr:y>
    </cdr:from>
    <cdr:to>
      <cdr:x>0.58</cdr:x>
      <cdr:y>0.131</cdr:y>
    </cdr:to>
    <cdr:sp textlink="'GAP-2008'!$B$1518">
      <cdr:nvSpPr>
        <cdr:cNvPr id="1" name="Text Box 1"/>
        <cdr:cNvSpPr txBox="1">
          <a:spLocks noChangeArrowheads="1"/>
        </cdr:cNvSpPr>
      </cdr:nvSpPr>
      <cdr:spPr>
        <a:xfrm>
          <a:off x="3533775" y="238125"/>
          <a:ext cx="1066800" cy="304800"/>
        </a:xfrm>
        <a:prstGeom prst="rect">
          <a:avLst/>
        </a:prstGeom>
        <a:noFill/>
        <a:ln w="1" cmpd="sng">
          <a:noFill/>
        </a:ln>
      </cdr:spPr>
      <cdr:txBody>
        <a:bodyPr vertOverflow="clip" wrap="square" lIns="27432" tIns="27432" rIns="27432" bIns="27432" anchor="ctr"/>
        <a:p>
          <a:pPr algn="ctr">
            <a:defRPr/>
          </a:pPr>
          <a:fld id="{7ab471c2-0de3-4ba5-802f-ac8244c4a109}" type="TxLink">
            <a:rPr lang="en-US" cap="none" sz="1200" b="1" i="0" u="none" baseline="0">
              <a:solidFill>
                <a:srgbClr val="FF0000"/>
              </a:solidFill>
              <a:latin typeface="Times New Roman"/>
              <a:ea typeface="Times New Roman"/>
              <a:cs typeface="Times New Roman"/>
            </a:rPr>
            <a:t>Duncanville </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0.4625</cdr:x>
      <cdr:y>0.086</cdr:y>
    </cdr:from>
    <cdr:to>
      <cdr:x>0.6075</cdr:x>
      <cdr:y>0.15925</cdr:y>
    </cdr:to>
    <cdr:sp textlink="'GAP-2008'!$B$1492">
      <cdr:nvSpPr>
        <cdr:cNvPr id="1" name="Text Box 1"/>
        <cdr:cNvSpPr txBox="1">
          <a:spLocks noChangeArrowheads="1"/>
        </cdr:cNvSpPr>
      </cdr:nvSpPr>
      <cdr:spPr>
        <a:xfrm>
          <a:off x="3714750" y="323850"/>
          <a:ext cx="1162050" cy="276225"/>
        </a:xfrm>
        <a:prstGeom prst="rect">
          <a:avLst/>
        </a:prstGeom>
        <a:noFill/>
        <a:ln w="1" cmpd="sng">
          <a:noFill/>
        </a:ln>
      </cdr:spPr>
      <cdr:txBody>
        <a:bodyPr vertOverflow="clip" wrap="square" lIns="27432" tIns="27432" rIns="27432" bIns="27432" anchor="ctr"/>
        <a:p>
          <a:pPr algn="ctr">
            <a:defRPr/>
          </a:pPr>
          <a:fld id="{855d7d51-27f0-47f9-98dc-acadd49252e2}" type="TxLink">
            <a:rPr lang="en-US" cap="none" sz="1200" b="1" i="0" u="none" baseline="0">
              <a:solidFill>
                <a:srgbClr val="FF0000"/>
              </a:solidFill>
              <a:latin typeface="Times New Roman"/>
              <a:ea typeface="Times New Roman"/>
              <a:cs typeface="Times New Roman"/>
            </a:rPr>
            <a:t>Duncanville </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0.471</cdr:x>
      <cdr:y>0.0745</cdr:y>
    </cdr:from>
    <cdr:to>
      <cdr:x>0.61</cdr:x>
      <cdr:y>0.15075</cdr:y>
    </cdr:to>
    <cdr:sp textlink="'GAP-2008'!$B$1465">
      <cdr:nvSpPr>
        <cdr:cNvPr id="1" name="Text Box 1"/>
        <cdr:cNvSpPr txBox="1">
          <a:spLocks noChangeArrowheads="1"/>
        </cdr:cNvSpPr>
      </cdr:nvSpPr>
      <cdr:spPr>
        <a:xfrm>
          <a:off x="3743325" y="295275"/>
          <a:ext cx="1104900" cy="304800"/>
        </a:xfrm>
        <a:prstGeom prst="rect">
          <a:avLst/>
        </a:prstGeom>
        <a:noFill/>
        <a:ln w="1" cmpd="sng">
          <a:noFill/>
        </a:ln>
      </cdr:spPr>
      <cdr:txBody>
        <a:bodyPr vertOverflow="clip" wrap="square" lIns="27432" tIns="27432" rIns="27432" bIns="27432" anchor="ctr"/>
        <a:p>
          <a:pPr algn="ctr">
            <a:defRPr/>
          </a:pPr>
          <a:fld id="{f3c8d4c1-149a-4d92-9b3c-6815846b218f}"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0.4835</cdr:x>
      <cdr:y>0.06675</cdr:y>
    </cdr:from>
    <cdr:to>
      <cdr:x>0.62425</cdr:x>
      <cdr:y>0.13725</cdr:y>
    </cdr:to>
    <cdr:sp textlink="'GAP-2008'!$B$1437">
      <cdr:nvSpPr>
        <cdr:cNvPr id="1" name="Text Box 1"/>
        <cdr:cNvSpPr txBox="1">
          <a:spLocks noChangeArrowheads="1"/>
        </cdr:cNvSpPr>
      </cdr:nvSpPr>
      <cdr:spPr>
        <a:xfrm>
          <a:off x="3933825" y="276225"/>
          <a:ext cx="1143000" cy="295275"/>
        </a:xfrm>
        <a:prstGeom prst="rect">
          <a:avLst/>
        </a:prstGeom>
        <a:noFill/>
        <a:ln w="1" cmpd="sng">
          <a:noFill/>
        </a:ln>
      </cdr:spPr>
      <cdr:txBody>
        <a:bodyPr vertOverflow="clip" wrap="square" lIns="27432" tIns="27432" rIns="27432" bIns="27432" anchor="ctr"/>
        <a:p>
          <a:pPr algn="ctr">
            <a:defRPr/>
          </a:pPr>
          <a:fld id="{fd9212a3-c3a8-4fbc-81ac-d1a9d9b15744}" type="TxLink">
            <a:rPr lang="en-US" cap="none" sz="1200" b="1" i="0" u="none" baseline="0">
              <a:solidFill>
                <a:srgbClr val="FF0000"/>
              </a:solidFill>
              <a:latin typeface="Times New Roman"/>
              <a:ea typeface="Times New Roman"/>
              <a:cs typeface="Times New Roman"/>
            </a:rPr>
            <a:t>Region 11</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cdr:x>
      <cdr:y>0.07375</cdr:y>
    </cdr:from>
    <cdr:to>
      <cdr:x>0.645</cdr:x>
      <cdr:y>0.15075</cdr:y>
    </cdr:to>
    <cdr:sp textlink="'GAP-2008'!$B$1383">
      <cdr:nvSpPr>
        <cdr:cNvPr id="1" name="Text Box 1"/>
        <cdr:cNvSpPr txBox="1">
          <a:spLocks noChangeArrowheads="1"/>
        </cdr:cNvSpPr>
      </cdr:nvSpPr>
      <cdr:spPr>
        <a:xfrm>
          <a:off x="3876675" y="285750"/>
          <a:ext cx="1323975" cy="304800"/>
        </a:xfrm>
        <a:prstGeom prst="rect">
          <a:avLst/>
        </a:prstGeom>
        <a:noFill/>
        <a:ln w="1" cmpd="sng">
          <a:noFill/>
        </a:ln>
      </cdr:spPr>
      <cdr:txBody>
        <a:bodyPr vertOverflow="clip" wrap="square" lIns="27432" tIns="27432" rIns="27432" bIns="27432" anchor="ctr"/>
        <a:p>
          <a:pPr algn="ctr">
            <a:defRPr/>
          </a:pPr>
          <a:fld id="{5fb9451a-32e1-45a1-a38d-13e3f6c7fbd7}" type="TxLink">
            <a:rPr lang="en-US" cap="none" sz="1200" b="1" i="0" u="none" baseline="0">
              <a:solidFill>
                <a:srgbClr val="FF0000"/>
              </a:solidFill>
              <a:latin typeface="Times New Roman"/>
              <a:ea typeface="Times New Roman"/>
              <a:cs typeface="Times New Roman"/>
            </a:rPr>
            <a:t>Region 10</a:t>
          </a:fld>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0.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504"/>
  <sheetViews>
    <sheetView showGridLines="0" tabSelected="1" view="pageBreakPreview" zoomScaleNormal="50" zoomScaleSheetLayoutView="100" zoomScalePageLayoutView="50" workbookViewId="0" topLeftCell="B1724">
      <selection activeCell="Q2106" sqref="Q2106"/>
    </sheetView>
  </sheetViews>
  <sheetFormatPr defaultColWidth="8.75390625" defaultRowHeight="15.75"/>
  <cols>
    <col min="1" max="1" width="5.50390625" style="1" customWidth="1"/>
    <col min="2" max="2" width="11.875" style="1" customWidth="1"/>
    <col min="3" max="3" width="12.75390625" style="1" customWidth="1"/>
    <col min="4" max="4" width="10.625" style="1" customWidth="1"/>
    <col min="5" max="5" width="9.00390625" style="1" customWidth="1"/>
    <col min="6" max="6" width="9.625" style="1" customWidth="1"/>
    <col min="7" max="10" width="9.00390625" style="1" customWidth="1"/>
    <col min="11" max="11" width="11.75390625" style="1" customWidth="1"/>
    <col min="12" max="13" width="9.00390625" style="1" customWidth="1"/>
    <col min="14" max="14" width="9.375" style="1" customWidth="1"/>
    <col min="15" max="16" width="9.00390625" style="1" customWidth="1"/>
    <col min="17" max="17" width="9.25390625" style="1" customWidth="1"/>
    <col min="18" max="26" width="9.00390625" style="1" customWidth="1"/>
    <col min="27" max="16384" width="8.75390625" style="1" customWidth="1"/>
  </cols>
  <sheetData>
    <row r="1" spans="2:22" ht="22.5" customHeight="1">
      <c r="B1" s="148" t="s">
        <v>506</v>
      </c>
      <c r="C1" s="148"/>
      <c r="D1" s="148"/>
      <c r="E1" s="148"/>
      <c r="F1" s="148"/>
      <c r="G1" s="148"/>
      <c r="H1" s="148"/>
      <c r="I1" s="148"/>
      <c r="J1" s="148"/>
      <c r="K1" s="148"/>
      <c r="L1" s="148"/>
      <c r="M1" s="148"/>
      <c r="N1" s="148"/>
      <c r="O1" s="148"/>
      <c r="P1" s="148"/>
      <c r="Q1" s="148"/>
      <c r="R1" s="148"/>
      <c r="S1" s="148"/>
      <c r="T1" s="148"/>
      <c r="U1" s="148"/>
      <c r="V1" s="148"/>
    </row>
    <row r="2" spans="2:22" ht="304.5" customHeight="1">
      <c r="B2" s="205"/>
      <c r="C2" s="205"/>
      <c r="D2" s="205"/>
      <c r="E2" s="205"/>
      <c r="F2" s="205"/>
      <c r="G2" s="205"/>
      <c r="H2" s="205"/>
      <c r="I2" s="205"/>
      <c r="J2" s="205"/>
      <c r="K2" s="205"/>
      <c r="L2" s="205"/>
      <c r="M2" s="205"/>
      <c r="N2" s="205"/>
      <c r="O2" s="205"/>
      <c r="P2" s="205"/>
      <c r="Q2" s="205"/>
      <c r="R2" s="205"/>
      <c r="S2" s="205"/>
      <c r="T2" s="205"/>
      <c r="U2" s="205"/>
      <c r="V2" s="205"/>
    </row>
    <row r="3" spans="1:22" s="103" customFormat="1" ht="26.25" customHeight="1">
      <c r="A3" s="111"/>
      <c r="B3" s="149" t="s">
        <v>378</v>
      </c>
      <c r="C3" s="149"/>
      <c r="D3" s="149"/>
      <c r="E3" s="149"/>
      <c r="F3" s="149"/>
      <c r="G3" s="149"/>
      <c r="H3" s="149"/>
      <c r="I3" s="149"/>
      <c r="J3" s="149"/>
      <c r="K3" s="149"/>
      <c r="L3" s="149"/>
      <c r="M3" s="150"/>
      <c r="N3" s="150"/>
      <c r="O3" s="150"/>
      <c r="P3" s="150"/>
      <c r="Q3" s="150"/>
      <c r="R3" s="150"/>
      <c r="S3" s="150"/>
      <c r="T3" s="150"/>
      <c r="U3" s="150"/>
      <c r="V3" s="150"/>
    </row>
    <row r="4" spans="1:22" s="103" customFormat="1" ht="15.75">
      <c r="A4" s="111"/>
      <c r="B4" s="112"/>
      <c r="C4" s="112"/>
      <c r="D4" s="112"/>
      <c r="E4" s="112"/>
      <c r="F4" s="112"/>
      <c r="G4" s="112"/>
      <c r="H4" s="112"/>
      <c r="I4" s="112"/>
      <c r="J4" s="112"/>
      <c r="K4" s="112"/>
      <c r="L4" s="112"/>
      <c r="M4" s="113"/>
      <c r="N4" s="113"/>
      <c r="O4" s="113"/>
      <c r="P4" s="113"/>
      <c r="Q4" s="113"/>
      <c r="R4" s="113"/>
      <c r="S4" s="113"/>
      <c r="T4" s="113"/>
      <c r="U4" s="113"/>
      <c r="V4" s="113"/>
    </row>
    <row r="5" spans="1:22" s="103" customFormat="1" ht="17.25" customHeight="1">
      <c r="A5" s="111"/>
      <c r="B5" s="111" t="s">
        <v>213</v>
      </c>
      <c r="C5" s="112"/>
      <c r="D5" s="112"/>
      <c r="E5" s="112"/>
      <c r="F5" s="112"/>
      <c r="G5" s="112"/>
      <c r="H5" s="112"/>
      <c r="I5" s="112"/>
      <c r="J5" s="112"/>
      <c r="K5" s="112"/>
      <c r="L5" s="112"/>
      <c r="M5" s="111"/>
      <c r="N5" s="111"/>
      <c r="O5" s="111"/>
      <c r="P5" s="111"/>
      <c r="Q5" s="111"/>
      <c r="R5" s="111"/>
      <c r="S5" s="111"/>
      <c r="T5" s="111"/>
      <c r="U5" s="111"/>
      <c r="V5" s="111"/>
    </row>
    <row r="6" spans="1:22" s="103" customFormat="1" ht="15.75" customHeight="1">
      <c r="A6" s="111"/>
      <c r="B6" s="111" t="s">
        <v>214</v>
      </c>
      <c r="C6" s="112"/>
      <c r="D6" s="112"/>
      <c r="E6" s="112"/>
      <c r="F6" s="112"/>
      <c r="G6" s="112"/>
      <c r="H6" s="112"/>
      <c r="I6" s="112"/>
      <c r="J6" s="112"/>
      <c r="K6" s="112"/>
      <c r="L6" s="112"/>
      <c r="M6" s="111"/>
      <c r="N6" s="111"/>
      <c r="O6" s="111"/>
      <c r="P6" s="111"/>
      <c r="Q6" s="111"/>
      <c r="R6" s="111"/>
      <c r="S6" s="111"/>
      <c r="T6" s="111"/>
      <c r="U6" s="111"/>
      <c r="V6" s="111"/>
    </row>
    <row r="7" spans="1:22" s="103" customFormat="1" ht="16.5" customHeight="1">
      <c r="A7" s="111"/>
      <c r="B7" s="111" t="s">
        <v>143</v>
      </c>
      <c r="C7" s="112"/>
      <c r="D7" s="112"/>
      <c r="E7" s="112"/>
      <c r="F7" s="112"/>
      <c r="G7" s="112"/>
      <c r="H7" s="112"/>
      <c r="I7" s="112"/>
      <c r="J7" s="112"/>
      <c r="K7" s="112"/>
      <c r="L7" s="112"/>
      <c r="M7" s="111"/>
      <c r="N7" s="111"/>
      <c r="O7" s="111"/>
      <c r="P7" s="111"/>
      <c r="Q7" s="111"/>
      <c r="R7" s="111"/>
      <c r="S7" s="111"/>
      <c r="T7" s="111"/>
      <c r="U7" s="111"/>
      <c r="V7" s="111"/>
    </row>
    <row r="8" spans="1:22" s="103" customFormat="1" ht="15.75">
      <c r="A8" s="111"/>
      <c r="B8" s="111" t="s">
        <v>215</v>
      </c>
      <c r="C8" s="111"/>
      <c r="D8" s="111"/>
      <c r="E8" s="111"/>
      <c r="F8" s="111"/>
      <c r="G8" s="111"/>
      <c r="H8" s="111"/>
      <c r="I8" s="111"/>
      <c r="J8" s="111"/>
      <c r="K8" s="111"/>
      <c r="L8" s="111"/>
      <c r="M8" s="111"/>
      <c r="N8" s="111"/>
      <c r="O8" s="111"/>
      <c r="P8" s="111"/>
      <c r="Q8" s="111"/>
      <c r="R8" s="111"/>
      <c r="S8" s="111"/>
      <c r="T8" s="111"/>
      <c r="U8" s="111"/>
      <c r="V8" s="111"/>
    </row>
    <row r="9" spans="1:22" s="103" customFormat="1" ht="15.75">
      <c r="A9" s="111"/>
      <c r="B9" s="111" t="s">
        <v>216</v>
      </c>
      <c r="C9" s="111"/>
      <c r="D9" s="111"/>
      <c r="E9" s="111"/>
      <c r="F9" s="111"/>
      <c r="G9" s="111"/>
      <c r="H9" s="111"/>
      <c r="I9" s="111"/>
      <c r="J9" s="111"/>
      <c r="K9" s="111"/>
      <c r="L9" s="111"/>
      <c r="M9" s="111"/>
      <c r="N9" s="111"/>
      <c r="O9" s="111"/>
      <c r="P9" s="111"/>
      <c r="Q9" s="111"/>
      <c r="R9" s="111"/>
      <c r="S9" s="111"/>
      <c r="T9" s="111"/>
      <c r="U9" s="111"/>
      <c r="V9" s="111"/>
    </row>
    <row r="10" spans="1:22" s="103" customFormat="1" ht="15.75">
      <c r="A10" s="111"/>
      <c r="B10" s="111" t="s">
        <v>121</v>
      </c>
      <c r="C10" s="111"/>
      <c r="D10" s="111"/>
      <c r="E10" s="111"/>
      <c r="F10" s="111"/>
      <c r="G10" s="111"/>
      <c r="H10" s="111"/>
      <c r="I10" s="111"/>
      <c r="J10" s="111"/>
      <c r="K10" s="111"/>
      <c r="L10" s="111"/>
      <c r="M10" s="111"/>
      <c r="N10" s="111"/>
      <c r="O10" s="111"/>
      <c r="P10" s="111"/>
      <c r="Q10" s="111"/>
      <c r="R10" s="111"/>
      <c r="S10" s="111"/>
      <c r="T10" s="111"/>
      <c r="U10" s="111"/>
      <c r="V10" s="111"/>
    </row>
    <row r="11" spans="1:22" s="103" customFormat="1" ht="15.75">
      <c r="A11" s="111"/>
      <c r="B11" s="111" t="s">
        <v>347</v>
      </c>
      <c r="C11" s="111"/>
      <c r="D11" s="111"/>
      <c r="E11" s="111"/>
      <c r="F11" s="111"/>
      <c r="G11" s="111"/>
      <c r="H11" s="111"/>
      <c r="I11" s="111"/>
      <c r="J11" s="111"/>
      <c r="K11" s="111"/>
      <c r="L11" s="111"/>
      <c r="M11" s="111"/>
      <c r="N11" s="111"/>
      <c r="O11" s="111"/>
      <c r="P11" s="111"/>
      <c r="Q11" s="111"/>
      <c r="R11" s="111"/>
      <c r="S11" s="111"/>
      <c r="T11" s="111"/>
      <c r="U11" s="111"/>
      <c r="V11" s="111"/>
    </row>
    <row r="12" spans="1:22" s="103" customFormat="1" ht="15.75">
      <c r="A12" s="111"/>
      <c r="B12" s="111" t="s">
        <v>144</v>
      </c>
      <c r="C12" s="111"/>
      <c r="D12" s="111"/>
      <c r="E12" s="111"/>
      <c r="F12" s="111"/>
      <c r="G12" s="111"/>
      <c r="H12" s="111"/>
      <c r="I12" s="111"/>
      <c r="J12" s="111"/>
      <c r="K12" s="111"/>
      <c r="L12" s="111"/>
      <c r="M12" s="111"/>
      <c r="N12" s="111"/>
      <c r="O12" s="111"/>
      <c r="P12" s="111"/>
      <c r="Q12" s="111"/>
      <c r="R12" s="111"/>
      <c r="S12" s="111"/>
      <c r="T12" s="111"/>
      <c r="U12" s="111"/>
      <c r="V12" s="111"/>
    </row>
    <row r="13" spans="1:22" s="47" customFormat="1" ht="15.75">
      <c r="A13" s="114"/>
      <c r="B13" s="111" t="s">
        <v>151</v>
      </c>
      <c r="C13" s="114"/>
      <c r="D13" s="114"/>
      <c r="E13" s="114"/>
      <c r="F13" s="114"/>
      <c r="G13" s="114"/>
      <c r="H13" s="114"/>
      <c r="I13" s="114"/>
      <c r="J13" s="114"/>
      <c r="K13" s="114"/>
      <c r="L13" s="114"/>
      <c r="M13" s="114"/>
      <c r="N13" s="114"/>
      <c r="O13" s="114"/>
      <c r="P13" s="114"/>
      <c r="Q13" s="114"/>
      <c r="R13" s="114"/>
      <c r="S13" s="114"/>
      <c r="T13" s="114"/>
      <c r="U13" s="114"/>
      <c r="V13" s="114"/>
    </row>
    <row r="14" spans="1:22" s="103" customFormat="1" ht="15.75">
      <c r="A14" s="111"/>
      <c r="B14" s="111" t="s">
        <v>145</v>
      </c>
      <c r="C14" s="111"/>
      <c r="D14" s="111"/>
      <c r="E14" s="111"/>
      <c r="F14" s="111"/>
      <c r="G14" s="111"/>
      <c r="H14" s="111"/>
      <c r="I14" s="111"/>
      <c r="J14" s="111"/>
      <c r="K14" s="111"/>
      <c r="L14" s="111"/>
      <c r="M14" s="111"/>
      <c r="N14" s="111"/>
      <c r="O14" s="111"/>
      <c r="P14" s="111"/>
      <c r="Q14" s="111"/>
      <c r="R14" s="111"/>
      <c r="S14" s="111"/>
      <c r="T14" s="111"/>
      <c r="U14" s="111"/>
      <c r="V14" s="111"/>
    </row>
    <row r="15" spans="1:22" s="103" customFormat="1" ht="15.75">
      <c r="A15" s="111"/>
      <c r="B15" s="111" t="s">
        <v>146</v>
      </c>
      <c r="C15" s="111"/>
      <c r="D15" s="111"/>
      <c r="E15" s="111"/>
      <c r="F15" s="111"/>
      <c r="G15" s="111"/>
      <c r="H15" s="111"/>
      <c r="I15" s="111"/>
      <c r="J15" s="111"/>
      <c r="K15" s="111"/>
      <c r="L15" s="111"/>
      <c r="M15" s="111"/>
      <c r="N15" s="111"/>
      <c r="O15" s="111"/>
      <c r="P15" s="111"/>
      <c r="Q15" s="111"/>
      <c r="R15" s="111"/>
      <c r="S15" s="111"/>
      <c r="T15" s="111"/>
      <c r="U15" s="111"/>
      <c r="V15" s="111"/>
    </row>
    <row r="16" spans="1:22" s="103" customFormat="1" ht="15.75">
      <c r="A16" s="111"/>
      <c r="B16" s="111" t="s">
        <v>168</v>
      </c>
      <c r="C16" s="111"/>
      <c r="D16" s="111"/>
      <c r="E16" s="111"/>
      <c r="F16" s="111"/>
      <c r="G16" s="111"/>
      <c r="H16" s="111"/>
      <c r="I16" s="111"/>
      <c r="J16" s="111"/>
      <c r="K16" s="111"/>
      <c r="L16" s="111"/>
      <c r="M16" s="111"/>
      <c r="N16" s="111"/>
      <c r="O16" s="111"/>
      <c r="P16" s="111"/>
      <c r="Q16" s="111"/>
      <c r="R16" s="111"/>
      <c r="S16" s="111"/>
      <c r="T16" s="111"/>
      <c r="U16" s="111"/>
      <c r="V16" s="111"/>
    </row>
    <row r="17" spans="1:22" s="103" customFormat="1" ht="15.75">
      <c r="A17" s="111"/>
      <c r="B17" s="111" t="s">
        <v>169</v>
      </c>
      <c r="C17" s="111"/>
      <c r="D17" s="111"/>
      <c r="E17" s="111"/>
      <c r="F17" s="111"/>
      <c r="G17" s="111"/>
      <c r="H17" s="111"/>
      <c r="I17" s="111"/>
      <c r="J17" s="111"/>
      <c r="K17" s="111"/>
      <c r="L17" s="111"/>
      <c r="M17" s="111"/>
      <c r="N17" s="111"/>
      <c r="O17" s="111"/>
      <c r="P17" s="111"/>
      <c r="Q17" s="111"/>
      <c r="R17" s="111"/>
      <c r="S17" s="111"/>
      <c r="T17" s="111"/>
      <c r="U17" s="111"/>
      <c r="V17" s="111"/>
    </row>
    <row r="18" spans="1:22" s="103" customFormat="1" ht="15.75">
      <c r="A18" s="111"/>
      <c r="B18" s="111" t="s">
        <v>170</v>
      </c>
      <c r="C18" s="111"/>
      <c r="D18" s="111"/>
      <c r="E18" s="111"/>
      <c r="F18" s="111"/>
      <c r="G18" s="111"/>
      <c r="H18" s="111"/>
      <c r="I18" s="111"/>
      <c r="J18" s="111"/>
      <c r="K18" s="111"/>
      <c r="L18" s="111"/>
      <c r="M18" s="111"/>
      <c r="N18" s="111"/>
      <c r="O18" s="111"/>
      <c r="P18" s="111"/>
      <c r="Q18" s="111"/>
      <c r="R18" s="111"/>
      <c r="S18" s="111"/>
      <c r="T18" s="111"/>
      <c r="U18" s="111"/>
      <c r="V18" s="111"/>
    </row>
    <row r="19" spans="1:22" s="103" customFormat="1" ht="15.75">
      <c r="A19" s="111"/>
      <c r="B19" s="111" t="s">
        <v>171</v>
      </c>
      <c r="C19" s="111"/>
      <c r="D19" s="111"/>
      <c r="E19" s="111"/>
      <c r="F19" s="111"/>
      <c r="G19" s="111"/>
      <c r="H19" s="111"/>
      <c r="I19" s="111"/>
      <c r="J19" s="111"/>
      <c r="K19" s="111"/>
      <c r="L19" s="111"/>
      <c r="M19" s="111"/>
      <c r="N19" s="111"/>
      <c r="O19" s="111"/>
      <c r="P19" s="111"/>
      <c r="Q19" s="111"/>
      <c r="R19" s="111"/>
      <c r="S19" s="111"/>
      <c r="T19" s="111"/>
      <c r="U19" s="111"/>
      <c r="V19" s="111"/>
    </row>
    <row r="20" spans="1:22" s="103" customFormat="1" ht="15" customHeight="1">
      <c r="A20" s="111"/>
      <c r="B20" s="111" t="s">
        <v>147</v>
      </c>
      <c r="C20" s="111"/>
      <c r="D20" s="111"/>
      <c r="E20" s="111"/>
      <c r="F20" s="111"/>
      <c r="G20" s="111"/>
      <c r="H20" s="111"/>
      <c r="I20" s="111"/>
      <c r="J20" s="111"/>
      <c r="K20" s="111"/>
      <c r="L20" s="111"/>
      <c r="M20" s="111"/>
      <c r="N20" s="111"/>
      <c r="O20" s="111"/>
      <c r="P20" s="111"/>
      <c r="Q20" s="111"/>
      <c r="R20" s="111"/>
      <c r="S20" s="111"/>
      <c r="T20" s="111"/>
      <c r="U20" s="111"/>
      <c r="V20" s="111"/>
    </row>
    <row r="21" spans="1:22" s="103" customFormat="1" ht="15" customHeight="1">
      <c r="A21" s="111"/>
      <c r="B21" s="111" t="s">
        <v>172</v>
      </c>
      <c r="C21" s="111"/>
      <c r="D21" s="111"/>
      <c r="E21" s="111"/>
      <c r="F21" s="111"/>
      <c r="G21" s="111"/>
      <c r="H21" s="111"/>
      <c r="I21" s="111"/>
      <c r="J21" s="111"/>
      <c r="K21" s="111"/>
      <c r="L21" s="111"/>
      <c r="M21" s="111"/>
      <c r="N21" s="111"/>
      <c r="O21" s="111"/>
      <c r="P21" s="111"/>
      <c r="Q21" s="111"/>
      <c r="R21" s="111"/>
      <c r="S21" s="111"/>
      <c r="T21" s="111"/>
      <c r="U21" s="111"/>
      <c r="V21" s="111"/>
    </row>
    <row r="22" spans="1:22" s="47" customFormat="1" ht="15" customHeight="1">
      <c r="A22" s="114"/>
      <c r="B22" s="111" t="s">
        <v>149</v>
      </c>
      <c r="C22" s="114"/>
      <c r="D22" s="114"/>
      <c r="E22" s="114"/>
      <c r="F22" s="114"/>
      <c r="G22" s="114"/>
      <c r="H22" s="114"/>
      <c r="I22" s="114"/>
      <c r="J22" s="114"/>
      <c r="K22" s="114"/>
      <c r="L22" s="114"/>
      <c r="M22" s="114"/>
      <c r="N22" s="114"/>
      <c r="O22" s="114"/>
      <c r="P22" s="114"/>
      <c r="Q22" s="114"/>
      <c r="R22" s="114"/>
      <c r="S22" s="114"/>
      <c r="T22" s="114"/>
      <c r="U22" s="114"/>
      <c r="V22" s="114"/>
    </row>
    <row r="23" spans="1:22" s="103" customFormat="1" ht="15" customHeight="1">
      <c r="A23" s="111"/>
      <c r="B23" s="111" t="s">
        <v>173</v>
      </c>
      <c r="C23" s="111"/>
      <c r="D23" s="111"/>
      <c r="E23" s="111"/>
      <c r="F23" s="111"/>
      <c r="G23" s="111"/>
      <c r="H23" s="111"/>
      <c r="I23" s="111"/>
      <c r="J23" s="111"/>
      <c r="K23" s="111"/>
      <c r="L23" s="111"/>
      <c r="M23" s="111"/>
      <c r="N23" s="111"/>
      <c r="O23" s="111"/>
      <c r="P23" s="111"/>
      <c r="Q23" s="111"/>
      <c r="R23" s="111"/>
      <c r="S23" s="111"/>
      <c r="T23" s="111"/>
      <c r="U23" s="111"/>
      <c r="V23" s="111"/>
    </row>
    <row r="24" spans="1:22" s="103" customFormat="1" ht="15.75" customHeight="1">
      <c r="A24" s="111"/>
      <c r="B24" s="111" t="s">
        <v>174</v>
      </c>
      <c r="C24" s="111"/>
      <c r="D24" s="111"/>
      <c r="E24" s="111"/>
      <c r="F24" s="111"/>
      <c r="G24" s="111"/>
      <c r="H24" s="111"/>
      <c r="I24" s="111"/>
      <c r="J24" s="111"/>
      <c r="K24" s="111"/>
      <c r="L24" s="111"/>
      <c r="M24" s="111"/>
      <c r="N24" s="111"/>
      <c r="O24" s="111"/>
      <c r="P24" s="111"/>
      <c r="Q24" s="111"/>
      <c r="R24" s="111"/>
      <c r="S24" s="111"/>
      <c r="T24" s="111"/>
      <c r="U24" s="111"/>
      <c r="V24" s="111"/>
    </row>
    <row r="25" spans="1:22" s="103" customFormat="1" ht="15.75" customHeight="1">
      <c r="A25" s="111"/>
      <c r="B25" s="111" t="s">
        <v>150</v>
      </c>
      <c r="C25" s="111"/>
      <c r="D25" s="111"/>
      <c r="E25" s="111"/>
      <c r="F25" s="111"/>
      <c r="G25" s="111"/>
      <c r="H25" s="111"/>
      <c r="I25" s="111"/>
      <c r="J25" s="111"/>
      <c r="K25" s="111"/>
      <c r="L25" s="111"/>
      <c r="M25" s="111"/>
      <c r="N25" s="111"/>
      <c r="O25" s="111"/>
      <c r="P25" s="111"/>
      <c r="Q25" s="111"/>
      <c r="R25" s="111"/>
      <c r="S25" s="111"/>
      <c r="T25" s="111"/>
      <c r="U25" s="111"/>
      <c r="V25" s="111"/>
    </row>
    <row r="26" spans="1:22" s="103" customFormat="1" ht="15.75">
      <c r="A26" s="111"/>
      <c r="B26" s="111" t="s">
        <v>175</v>
      </c>
      <c r="C26" s="111"/>
      <c r="D26" s="111"/>
      <c r="E26" s="111"/>
      <c r="F26" s="111"/>
      <c r="G26" s="111"/>
      <c r="H26" s="111"/>
      <c r="I26" s="111"/>
      <c r="J26" s="111"/>
      <c r="K26" s="111"/>
      <c r="L26" s="111"/>
      <c r="M26" s="111"/>
      <c r="N26" s="111"/>
      <c r="O26" s="111"/>
      <c r="P26" s="111"/>
      <c r="Q26" s="111"/>
      <c r="R26" s="111"/>
      <c r="S26" s="111"/>
      <c r="T26" s="111"/>
      <c r="U26" s="111"/>
      <c r="V26" s="111"/>
    </row>
    <row r="27" spans="1:22" s="103" customFormat="1" ht="15.75">
      <c r="A27" s="111"/>
      <c r="B27" s="111" t="s">
        <v>148</v>
      </c>
      <c r="C27" s="111"/>
      <c r="D27" s="111"/>
      <c r="E27" s="111"/>
      <c r="F27" s="111"/>
      <c r="G27" s="111"/>
      <c r="H27" s="111"/>
      <c r="I27" s="111"/>
      <c r="J27" s="111"/>
      <c r="K27" s="111"/>
      <c r="L27" s="111"/>
      <c r="M27" s="111"/>
      <c r="N27" s="111"/>
      <c r="O27" s="111"/>
      <c r="P27" s="111"/>
      <c r="Q27" s="111"/>
      <c r="R27" s="111"/>
      <c r="S27" s="111"/>
      <c r="T27" s="111"/>
      <c r="U27" s="111"/>
      <c r="V27" s="111"/>
    </row>
    <row r="28" spans="1:22" s="103" customFormat="1" ht="15.75">
      <c r="A28" s="111"/>
      <c r="B28" s="111" t="s">
        <v>176</v>
      </c>
      <c r="C28" s="111"/>
      <c r="D28" s="111"/>
      <c r="E28" s="111"/>
      <c r="F28" s="111"/>
      <c r="G28" s="111"/>
      <c r="H28" s="111"/>
      <c r="I28" s="111"/>
      <c r="J28" s="111"/>
      <c r="K28" s="111"/>
      <c r="L28" s="111"/>
      <c r="M28" s="111"/>
      <c r="N28" s="111"/>
      <c r="O28" s="111"/>
      <c r="P28" s="111"/>
      <c r="Q28" s="111"/>
      <c r="R28" s="111"/>
      <c r="S28" s="111"/>
      <c r="T28" s="111"/>
      <c r="U28" s="111"/>
      <c r="V28" s="111"/>
    </row>
    <row r="29" spans="1:22" s="103" customFormat="1" ht="15.75">
      <c r="A29" s="111"/>
      <c r="B29" s="111" t="s">
        <v>177</v>
      </c>
      <c r="C29" s="111"/>
      <c r="D29" s="111"/>
      <c r="E29" s="111"/>
      <c r="F29" s="111"/>
      <c r="G29" s="111"/>
      <c r="H29" s="111"/>
      <c r="I29" s="111"/>
      <c r="J29" s="111"/>
      <c r="K29" s="111"/>
      <c r="L29" s="111"/>
      <c r="M29" s="111"/>
      <c r="N29" s="111"/>
      <c r="O29" s="111"/>
      <c r="P29" s="111"/>
      <c r="Q29" s="111"/>
      <c r="R29" s="111"/>
      <c r="S29" s="111"/>
      <c r="T29" s="111"/>
      <c r="U29" s="111"/>
      <c r="V29" s="111"/>
    </row>
    <row r="30" spans="1:22" s="103" customFormat="1" ht="15.75">
      <c r="A30" s="111"/>
      <c r="B30" s="111" t="s">
        <v>178</v>
      </c>
      <c r="C30" s="111"/>
      <c r="D30" s="111"/>
      <c r="E30" s="111"/>
      <c r="F30" s="111"/>
      <c r="G30" s="111"/>
      <c r="H30" s="111"/>
      <c r="I30" s="111"/>
      <c r="J30" s="111"/>
      <c r="K30" s="111"/>
      <c r="L30" s="111"/>
      <c r="M30" s="111"/>
      <c r="N30" s="111"/>
      <c r="O30" s="111"/>
      <c r="P30" s="111"/>
      <c r="Q30" s="111"/>
      <c r="R30" s="111"/>
      <c r="S30" s="111"/>
      <c r="T30" s="111"/>
      <c r="U30" s="111"/>
      <c r="V30" s="111"/>
    </row>
    <row r="31" spans="1:22" s="103" customFormat="1" ht="15.75">
      <c r="A31" s="111"/>
      <c r="B31" s="111" t="s">
        <v>152</v>
      </c>
      <c r="C31" s="111"/>
      <c r="D31" s="111"/>
      <c r="E31" s="111"/>
      <c r="F31" s="111"/>
      <c r="G31" s="111"/>
      <c r="H31" s="111"/>
      <c r="I31" s="111"/>
      <c r="J31" s="111"/>
      <c r="K31" s="111"/>
      <c r="L31" s="111"/>
      <c r="M31" s="111"/>
      <c r="N31" s="111"/>
      <c r="O31" s="111"/>
      <c r="P31" s="111"/>
      <c r="Q31" s="111"/>
      <c r="R31" s="111"/>
      <c r="S31" s="111"/>
      <c r="T31" s="111"/>
      <c r="U31" s="111"/>
      <c r="V31" s="111"/>
    </row>
    <row r="32" spans="1:22" s="103" customFormat="1" ht="15.75">
      <c r="A32" s="111"/>
      <c r="B32" s="111" t="s">
        <v>153</v>
      </c>
      <c r="C32" s="111"/>
      <c r="D32" s="111"/>
      <c r="E32" s="111"/>
      <c r="F32" s="111"/>
      <c r="G32" s="111"/>
      <c r="H32" s="111"/>
      <c r="I32" s="111"/>
      <c r="J32" s="111"/>
      <c r="K32" s="111"/>
      <c r="L32" s="111"/>
      <c r="M32" s="111"/>
      <c r="N32" s="111"/>
      <c r="O32" s="111"/>
      <c r="P32" s="111"/>
      <c r="Q32" s="111"/>
      <c r="R32" s="111"/>
      <c r="S32" s="111"/>
      <c r="T32" s="111"/>
      <c r="U32" s="111"/>
      <c r="V32" s="111"/>
    </row>
    <row r="33" spans="1:22" s="103" customFormat="1" ht="15.75">
      <c r="A33" s="111"/>
      <c r="B33" s="111" t="s">
        <v>179</v>
      </c>
      <c r="C33" s="111"/>
      <c r="D33" s="111"/>
      <c r="E33" s="111"/>
      <c r="F33" s="111"/>
      <c r="G33" s="111"/>
      <c r="H33" s="111"/>
      <c r="I33" s="111"/>
      <c r="J33" s="111"/>
      <c r="K33" s="111"/>
      <c r="L33" s="111"/>
      <c r="M33" s="111"/>
      <c r="N33" s="111"/>
      <c r="O33" s="111"/>
      <c r="P33" s="111"/>
      <c r="Q33" s="111"/>
      <c r="R33" s="111"/>
      <c r="S33" s="111"/>
      <c r="T33" s="111"/>
      <c r="U33" s="111"/>
      <c r="V33" s="111"/>
    </row>
    <row r="34" spans="1:22" s="103" customFormat="1" ht="15.75">
      <c r="A34" s="111"/>
      <c r="B34" s="111" t="s">
        <v>180</v>
      </c>
      <c r="C34" s="111"/>
      <c r="D34" s="111"/>
      <c r="E34" s="111"/>
      <c r="F34" s="111"/>
      <c r="G34" s="111"/>
      <c r="H34" s="111"/>
      <c r="I34" s="111"/>
      <c r="J34" s="111"/>
      <c r="K34" s="111"/>
      <c r="L34" s="111"/>
      <c r="M34" s="111"/>
      <c r="N34" s="111"/>
      <c r="O34" s="111"/>
      <c r="P34" s="111"/>
      <c r="Q34" s="111"/>
      <c r="R34" s="111"/>
      <c r="S34" s="111"/>
      <c r="T34" s="111"/>
      <c r="U34" s="111"/>
      <c r="V34" s="111"/>
    </row>
    <row r="35" spans="1:22" s="47" customFormat="1" ht="15.75">
      <c r="A35" s="114"/>
      <c r="B35" s="111" t="s">
        <v>505</v>
      </c>
      <c r="C35" s="114"/>
      <c r="D35" s="114"/>
      <c r="E35" s="114"/>
      <c r="F35" s="114"/>
      <c r="G35" s="114"/>
      <c r="H35" s="114"/>
      <c r="I35" s="114"/>
      <c r="J35" s="114"/>
      <c r="K35" s="114"/>
      <c r="L35" s="114"/>
      <c r="M35" s="114"/>
      <c r="N35" s="114"/>
      <c r="O35" s="114"/>
      <c r="P35" s="114"/>
      <c r="Q35" s="114"/>
      <c r="R35" s="114"/>
      <c r="S35" s="114"/>
      <c r="T35" s="114"/>
      <c r="U35" s="114"/>
      <c r="V35" s="114"/>
    </row>
    <row r="36" spans="1:22" s="103" customFormat="1" ht="15.75">
      <c r="A36" s="111"/>
      <c r="B36" s="111"/>
      <c r="C36" s="111"/>
      <c r="D36" s="111"/>
      <c r="E36" s="111"/>
      <c r="F36" s="111"/>
      <c r="G36" s="111"/>
      <c r="H36" s="111"/>
      <c r="I36" s="111"/>
      <c r="J36" s="111"/>
      <c r="K36" s="111"/>
      <c r="L36" s="111"/>
      <c r="M36" s="111"/>
      <c r="N36" s="111"/>
      <c r="O36" s="111"/>
      <c r="P36" s="111"/>
      <c r="Q36" s="111"/>
      <c r="R36" s="111"/>
      <c r="S36" s="111"/>
      <c r="T36" s="111"/>
      <c r="U36" s="111"/>
      <c r="V36" s="111"/>
    </row>
    <row r="37" spans="1:22" s="103" customFormat="1" ht="13.5" customHeight="1">
      <c r="A37" s="111"/>
      <c r="B37" s="115" t="s">
        <v>181</v>
      </c>
      <c r="C37" s="111"/>
      <c r="D37" s="111"/>
      <c r="E37" s="111"/>
      <c r="F37" s="111"/>
      <c r="G37" s="111"/>
      <c r="H37" s="111"/>
      <c r="I37" s="111"/>
      <c r="J37" s="111"/>
      <c r="K37" s="111"/>
      <c r="L37" s="111"/>
      <c r="M37" s="111"/>
      <c r="N37" s="111"/>
      <c r="O37" s="111"/>
      <c r="P37" s="111"/>
      <c r="Q37" s="111"/>
      <c r="R37" s="111"/>
      <c r="S37" s="111"/>
      <c r="T37" s="111"/>
      <c r="U37" s="111"/>
      <c r="V37" s="111"/>
    </row>
    <row r="38" spans="1:22" s="103" customFormat="1" ht="6" customHeight="1">
      <c r="A38" s="111"/>
      <c r="B38" s="111"/>
      <c r="C38" s="111"/>
      <c r="D38" s="111"/>
      <c r="E38" s="111"/>
      <c r="F38" s="111"/>
      <c r="G38" s="111"/>
      <c r="H38" s="111"/>
      <c r="I38" s="111"/>
      <c r="J38" s="111"/>
      <c r="K38" s="111"/>
      <c r="L38" s="111"/>
      <c r="M38" s="111"/>
      <c r="N38" s="111"/>
      <c r="O38" s="111"/>
      <c r="P38" s="111"/>
      <c r="Q38" s="111"/>
      <c r="R38" s="111"/>
      <c r="S38" s="111"/>
      <c r="T38" s="111"/>
      <c r="U38" s="111"/>
      <c r="V38" s="111"/>
    </row>
    <row r="39" spans="1:22" s="103" customFormat="1" ht="15.75">
      <c r="A39" s="111"/>
      <c r="B39" s="111" t="s">
        <v>182</v>
      </c>
      <c r="C39" s="111"/>
      <c r="D39" s="111"/>
      <c r="E39" s="111"/>
      <c r="F39" s="111"/>
      <c r="G39" s="111"/>
      <c r="H39" s="111"/>
      <c r="I39" s="111"/>
      <c r="J39" s="111"/>
      <c r="K39" s="111"/>
      <c r="L39" s="111"/>
      <c r="M39" s="111"/>
      <c r="N39" s="111"/>
      <c r="O39" s="111"/>
      <c r="P39" s="111"/>
      <c r="Q39" s="111"/>
      <c r="R39" s="111"/>
      <c r="S39" s="111"/>
      <c r="T39" s="111"/>
      <c r="U39" s="111"/>
      <c r="V39" s="111"/>
    </row>
    <row r="40" spans="1:22" s="103" customFormat="1" ht="15.75">
      <c r="A40" s="111"/>
      <c r="B40" s="111" t="s">
        <v>183</v>
      </c>
      <c r="C40" s="111"/>
      <c r="D40" s="111"/>
      <c r="E40" s="111"/>
      <c r="F40" s="111"/>
      <c r="G40" s="111"/>
      <c r="H40" s="111"/>
      <c r="I40" s="111"/>
      <c r="J40" s="111"/>
      <c r="K40" s="111"/>
      <c r="L40" s="111"/>
      <c r="M40" s="111"/>
      <c r="N40" s="111"/>
      <c r="O40" s="111"/>
      <c r="P40" s="111"/>
      <c r="Q40" s="111"/>
      <c r="R40" s="111"/>
      <c r="S40" s="111"/>
      <c r="T40" s="111"/>
      <c r="U40" s="111"/>
      <c r="V40" s="111"/>
    </row>
    <row r="41" spans="1:22" s="103" customFormat="1" ht="15.75">
      <c r="A41" s="111"/>
      <c r="B41" s="111" t="s">
        <v>184</v>
      </c>
      <c r="C41" s="111"/>
      <c r="D41" s="111"/>
      <c r="E41" s="111"/>
      <c r="F41" s="111"/>
      <c r="G41" s="111"/>
      <c r="H41" s="111"/>
      <c r="I41" s="111"/>
      <c r="J41" s="111"/>
      <c r="K41" s="111"/>
      <c r="L41" s="111"/>
      <c r="M41" s="111"/>
      <c r="N41" s="111"/>
      <c r="O41" s="111"/>
      <c r="P41" s="111"/>
      <c r="Q41" s="111"/>
      <c r="R41" s="111"/>
      <c r="S41" s="111"/>
      <c r="T41" s="111"/>
      <c r="U41" s="111"/>
      <c r="V41" s="111"/>
    </row>
    <row r="42" spans="1:22" s="103" customFormat="1" ht="15.75">
      <c r="A42" s="111"/>
      <c r="B42" s="111" t="s">
        <v>185</v>
      </c>
      <c r="C42" s="111"/>
      <c r="D42" s="111"/>
      <c r="E42" s="111"/>
      <c r="F42" s="111"/>
      <c r="G42" s="111"/>
      <c r="H42" s="111"/>
      <c r="I42" s="111"/>
      <c r="J42" s="111"/>
      <c r="K42" s="111"/>
      <c r="L42" s="111"/>
      <c r="M42" s="111"/>
      <c r="N42" s="111"/>
      <c r="O42" s="111"/>
      <c r="P42" s="111"/>
      <c r="Q42" s="111"/>
      <c r="R42" s="111"/>
      <c r="S42" s="111"/>
      <c r="T42" s="111"/>
      <c r="U42" s="111"/>
      <c r="V42" s="111"/>
    </row>
    <row r="43" spans="1:22" s="103" customFormat="1" ht="15.75">
      <c r="A43" s="111"/>
      <c r="B43" s="111" t="s">
        <v>338</v>
      </c>
      <c r="C43" s="111"/>
      <c r="D43" s="111"/>
      <c r="E43" s="111"/>
      <c r="F43" s="111"/>
      <c r="G43" s="111"/>
      <c r="H43" s="111"/>
      <c r="I43" s="111"/>
      <c r="J43" s="111"/>
      <c r="K43" s="111"/>
      <c r="L43" s="111"/>
      <c r="M43" s="111"/>
      <c r="N43" s="111"/>
      <c r="O43" s="111"/>
      <c r="P43" s="111"/>
      <c r="Q43" s="111"/>
      <c r="R43" s="111"/>
      <c r="S43" s="111"/>
      <c r="T43" s="111"/>
      <c r="U43" s="111"/>
      <c r="V43" s="111"/>
    </row>
    <row r="44" spans="1:22" s="103" customFormat="1" ht="15.75">
      <c r="A44" s="111"/>
      <c r="B44" s="111"/>
      <c r="C44" s="111"/>
      <c r="D44" s="111"/>
      <c r="E44" s="111"/>
      <c r="F44" s="111"/>
      <c r="G44" s="111"/>
      <c r="H44" s="111"/>
      <c r="I44" s="111"/>
      <c r="J44" s="111"/>
      <c r="K44" s="111"/>
      <c r="L44" s="111"/>
      <c r="M44" s="111"/>
      <c r="N44" s="111"/>
      <c r="O44" s="111"/>
      <c r="P44" s="111"/>
      <c r="Q44" s="111"/>
      <c r="R44" s="111"/>
      <c r="S44" s="111"/>
      <c r="T44" s="111"/>
      <c r="U44" s="111"/>
      <c r="V44" s="111"/>
    </row>
    <row r="45" spans="1:22" s="103" customFormat="1" ht="15.75">
      <c r="A45" s="111"/>
      <c r="B45" s="115" t="s">
        <v>339</v>
      </c>
      <c r="C45" s="111"/>
      <c r="D45" s="111"/>
      <c r="E45" s="111"/>
      <c r="F45" s="111"/>
      <c r="G45" s="111"/>
      <c r="H45" s="111"/>
      <c r="I45" s="111"/>
      <c r="J45" s="111"/>
      <c r="K45" s="111"/>
      <c r="L45" s="111"/>
      <c r="M45" s="111"/>
      <c r="N45" s="111"/>
      <c r="O45" s="111"/>
      <c r="P45" s="111"/>
      <c r="Q45" s="111"/>
      <c r="R45" s="111"/>
      <c r="S45" s="111"/>
      <c r="T45" s="111"/>
      <c r="U45" s="111"/>
      <c r="V45" s="111"/>
    </row>
    <row r="46" spans="1:22" s="103" customFormat="1" ht="15.75">
      <c r="A46" s="111"/>
      <c r="B46" s="111"/>
      <c r="C46" s="111"/>
      <c r="D46" s="111"/>
      <c r="E46" s="111"/>
      <c r="F46" s="111"/>
      <c r="G46" s="111"/>
      <c r="H46" s="111"/>
      <c r="I46" s="111"/>
      <c r="J46" s="111"/>
      <c r="K46" s="111"/>
      <c r="L46" s="111"/>
      <c r="M46" s="111"/>
      <c r="N46" s="111"/>
      <c r="O46" s="111"/>
      <c r="P46" s="111"/>
      <c r="Q46" s="111"/>
      <c r="R46" s="111"/>
      <c r="S46" s="111"/>
      <c r="T46" s="111"/>
      <c r="U46" s="111"/>
      <c r="V46" s="111"/>
    </row>
    <row r="47" spans="1:22" s="103" customFormat="1" ht="15.75">
      <c r="A47" s="111"/>
      <c r="B47" s="111" t="s">
        <v>379</v>
      </c>
      <c r="C47" s="111"/>
      <c r="D47" s="111"/>
      <c r="E47" s="111"/>
      <c r="F47" s="111"/>
      <c r="G47" s="111"/>
      <c r="H47" s="111"/>
      <c r="I47" s="111"/>
      <c r="J47" s="111"/>
      <c r="K47" s="111"/>
      <c r="L47" s="111"/>
      <c r="M47" s="111"/>
      <c r="N47" s="111"/>
      <c r="O47" s="111"/>
      <c r="P47" s="111"/>
      <c r="Q47" s="111"/>
      <c r="R47" s="111"/>
      <c r="S47" s="111"/>
      <c r="T47" s="111"/>
      <c r="U47" s="111"/>
      <c r="V47" s="111"/>
    </row>
    <row r="48" spans="1:22" s="103" customFormat="1" ht="15.75">
      <c r="A48" s="111"/>
      <c r="B48" s="111" t="s">
        <v>340</v>
      </c>
      <c r="C48" s="111"/>
      <c r="D48" s="111"/>
      <c r="E48" s="111"/>
      <c r="F48" s="111"/>
      <c r="G48" s="111"/>
      <c r="H48" s="111"/>
      <c r="I48" s="111"/>
      <c r="J48" s="111"/>
      <c r="K48" s="111"/>
      <c r="L48" s="111"/>
      <c r="M48" s="111"/>
      <c r="N48" s="111"/>
      <c r="O48" s="111"/>
      <c r="P48" s="111"/>
      <c r="Q48" s="111"/>
      <c r="R48" s="111"/>
      <c r="S48" s="111"/>
      <c r="T48" s="111"/>
      <c r="U48" s="111"/>
      <c r="V48" s="111"/>
    </row>
    <row r="49" spans="1:22" s="103" customFormat="1" ht="15.75">
      <c r="A49" s="111"/>
      <c r="B49" s="111" t="s">
        <v>341</v>
      </c>
      <c r="C49" s="111"/>
      <c r="D49" s="111"/>
      <c r="E49" s="111"/>
      <c r="F49" s="111"/>
      <c r="G49" s="111"/>
      <c r="H49" s="111"/>
      <c r="I49" s="111"/>
      <c r="J49" s="111"/>
      <c r="K49" s="111"/>
      <c r="L49" s="111"/>
      <c r="M49" s="111"/>
      <c r="N49" s="111"/>
      <c r="O49" s="111"/>
      <c r="P49" s="111"/>
      <c r="Q49" s="111"/>
      <c r="R49" s="111"/>
      <c r="S49" s="111"/>
      <c r="T49" s="111"/>
      <c r="U49" s="111"/>
      <c r="V49" s="111"/>
    </row>
    <row r="50" spans="1:22" s="103" customFormat="1" ht="15.75">
      <c r="A50" s="111"/>
      <c r="B50" s="111" t="s">
        <v>342</v>
      </c>
      <c r="C50" s="111"/>
      <c r="D50" s="111"/>
      <c r="E50" s="111"/>
      <c r="F50" s="111"/>
      <c r="G50" s="111"/>
      <c r="H50" s="111"/>
      <c r="I50" s="111"/>
      <c r="J50" s="111"/>
      <c r="K50" s="111"/>
      <c r="L50" s="111"/>
      <c r="M50" s="111"/>
      <c r="N50" s="111"/>
      <c r="O50" s="111"/>
      <c r="P50" s="111"/>
      <c r="Q50" s="111"/>
      <c r="R50" s="111"/>
      <c r="S50" s="111"/>
      <c r="T50" s="111"/>
      <c r="U50" s="111"/>
      <c r="V50" s="111"/>
    </row>
    <row r="51" spans="1:22" s="103" customFormat="1" ht="15.75">
      <c r="A51" s="111"/>
      <c r="B51" s="111" t="s">
        <v>343</v>
      </c>
      <c r="C51" s="111"/>
      <c r="D51" s="111"/>
      <c r="E51" s="111"/>
      <c r="F51" s="111"/>
      <c r="G51" s="111"/>
      <c r="H51" s="111"/>
      <c r="I51" s="111"/>
      <c r="J51" s="111"/>
      <c r="K51" s="111"/>
      <c r="L51" s="111"/>
      <c r="M51" s="111"/>
      <c r="N51" s="111"/>
      <c r="O51" s="111"/>
      <c r="P51" s="111"/>
      <c r="Q51" s="111"/>
      <c r="R51" s="111"/>
      <c r="S51" s="111"/>
      <c r="T51" s="111"/>
      <c r="U51" s="111"/>
      <c r="V51" s="111"/>
    </row>
    <row r="52" spans="1:22" s="103" customFormat="1" ht="15.75">
      <c r="A52" s="111"/>
      <c r="B52" s="111" t="s">
        <v>344</v>
      </c>
      <c r="C52" s="111"/>
      <c r="D52" s="111"/>
      <c r="E52" s="111"/>
      <c r="F52" s="111"/>
      <c r="G52" s="111"/>
      <c r="H52" s="111"/>
      <c r="I52" s="111"/>
      <c r="J52" s="111"/>
      <c r="K52" s="111"/>
      <c r="L52" s="111"/>
      <c r="M52" s="111"/>
      <c r="N52" s="111"/>
      <c r="O52" s="111"/>
      <c r="P52" s="111"/>
      <c r="Q52" s="111"/>
      <c r="R52" s="111"/>
      <c r="S52" s="111"/>
      <c r="T52" s="111"/>
      <c r="U52" s="111"/>
      <c r="V52" s="111"/>
    </row>
    <row r="53" spans="1:22" s="103" customFormat="1" ht="15.75">
      <c r="A53" s="111"/>
      <c r="B53" s="111" t="s">
        <v>380</v>
      </c>
      <c r="C53" s="111"/>
      <c r="D53" s="111"/>
      <c r="E53" s="111"/>
      <c r="F53" s="111"/>
      <c r="G53" s="111"/>
      <c r="H53" s="111"/>
      <c r="I53" s="111"/>
      <c r="J53" s="111"/>
      <c r="K53" s="111"/>
      <c r="L53" s="111"/>
      <c r="M53" s="111"/>
      <c r="N53" s="111"/>
      <c r="O53" s="111"/>
      <c r="P53" s="111"/>
      <c r="Q53" s="111"/>
      <c r="R53" s="111"/>
      <c r="S53" s="111"/>
      <c r="T53" s="111"/>
      <c r="U53" s="111"/>
      <c r="V53" s="111"/>
    </row>
    <row r="54" spans="1:22" s="103" customFormat="1" ht="15.75">
      <c r="A54" s="111"/>
      <c r="B54" s="111" t="s">
        <v>381</v>
      </c>
      <c r="C54" s="111"/>
      <c r="D54" s="111"/>
      <c r="E54" s="111"/>
      <c r="F54" s="111"/>
      <c r="G54" s="111"/>
      <c r="H54" s="111"/>
      <c r="I54" s="111"/>
      <c r="J54" s="111"/>
      <c r="K54" s="111"/>
      <c r="L54" s="111"/>
      <c r="M54" s="111"/>
      <c r="N54" s="111"/>
      <c r="O54" s="111"/>
      <c r="P54" s="111"/>
      <c r="Q54" s="111"/>
      <c r="R54" s="111"/>
      <c r="S54" s="111"/>
      <c r="T54" s="111"/>
      <c r="U54" s="111"/>
      <c r="V54" s="111"/>
    </row>
    <row r="55" spans="1:22" s="103" customFormat="1" ht="15.75">
      <c r="A55" s="111"/>
      <c r="B55" s="116" t="s">
        <v>345</v>
      </c>
      <c r="C55" s="111"/>
      <c r="D55" s="111"/>
      <c r="E55" s="111"/>
      <c r="F55" s="111"/>
      <c r="G55" s="111"/>
      <c r="H55" s="111"/>
      <c r="I55" s="111"/>
      <c r="J55" s="111"/>
      <c r="K55" s="111"/>
      <c r="L55" s="111"/>
      <c r="M55" s="111"/>
      <c r="N55" s="111"/>
      <c r="O55" s="111"/>
      <c r="P55" s="111"/>
      <c r="Q55" s="111"/>
      <c r="R55" s="111"/>
      <c r="S55" s="111"/>
      <c r="T55" s="111"/>
      <c r="U55" s="111"/>
      <c r="V55" s="111"/>
    </row>
    <row r="56" spans="1:22" s="47" customFormat="1" ht="15.75">
      <c r="A56" s="114"/>
      <c r="B56" s="116" t="s">
        <v>366</v>
      </c>
      <c r="C56" s="114"/>
      <c r="D56" s="114"/>
      <c r="E56" s="114"/>
      <c r="F56" s="114"/>
      <c r="G56" s="114"/>
      <c r="H56" s="114"/>
      <c r="I56" s="114"/>
      <c r="J56" s="114"/>
      <c r="K56" s="114"/>
      <c r="L56" s="114"/>
      <c r="M56" s="114"/>
      <c r="N56" s="114"/>
      <c r="O56" s="114"/>
      <c r="P56" s="114"/>
      <c r="Q56" s="114"/>
      <c r="R56" s="114"/>
      <c r="S56" s="114"/>
      <c r="T56" s="114"/>
      <c r="U56" s="114"/>
      <c r="V56" s="114"/>
    </row>
    <row r="57" spans="1:22" s="103" customFormat="1" ht="15.75">
      <c r="A57" s="111"/>
      <c r="B57" s="111" t="s">
        <v>346</v>
      </c>
      <c r="C57" s="111"/>
      <c r="D57" s="111"/>
      <c r="E57" s="111"/>
      <c r="F57" s="111"/>
      <c r="G57" s="111"/>
      <c r="H57" s="111"/>
      <c r="I57" s="111"/>
      <c r="J57" s="111"/>
      <c r="K57" s="111"/>
      <c r="L57" s="111"/>
      <c r="M57" s="111"/>
      <c r="N57" s="111"/>
      <c r="O57" s="111"/>
      <c r="P57" s="111"/>
      <c r="Q57" s="111"/>
      <c r="R57" s="111"/>
      <c r="S57" s="111"/>
      <c r="T57" s="111"/>
      <c r="U57" s="111"/>
      <c r="V57" s="111"/>
    </row>
    <row r="58" spans="1:22" s="103" customFormat="1" ht="15.75">
      <c r="A58" s="111"/>
      <c r="B58" s="111" t="s">
        <v>127</v>
      </c>
      <c r="C58" s="111"/>
      <c r="D58" s="111"/>
      <c r="E58" s="111"/>
      <c r="F58" s="111"/>
      <c r="G58" s="111"/>
      <c r="H58" s="111"/>
      <c r="I58" s="111"/>
      <c r="J58" s="111"/>
      <c r="K58" s="111"/>
      <c r="L58" s="111"/>
      <c r="M58" s="111"/>
      <c r="N58" s="111"/>
      <c r="O58" s="111"/>
      <c r="P58" s="111"/>
      <c r="Q58" s="111"/>
      <c r="R58" s="111"/>
      <c r="S58" s="111"/>
      <c r="T58" s="111"/>
      <c r="U58" s="111"/>
      <c r="V58" s="111"/>
    </row>
    <row r="59" spans="1:22" s="103" customFormat="1" ht="15.75">
      <c r="A59" s="111"/>
      <c r="B59" s="111" t="s">
        <v>351</v>
      </c>
      <c r="C59" s="111"/>
      <c r="D59" s="111"/>
      <c r="E59" s="111"/>
      <c r="F59" s="111"/>
      <c r="G59" s="111"/>
      <c r="H59" s="111"/>
      <c r="I59" s="111"/>
      <c r="J59" s="111"/>
      <c r="K59" s="111"/>
      <c r="L59" s="111"/>
      <c r="M59" s="111"/>
      <c r="N59" s="111"/>
      <c r="O59" s="111"/>
      <c r="P59" s="111"/>
      <c r="Q59" s="111"/>
      <c r="R59" s="111"/>
      <c r="S59" s="111"/>
      <c r="T59" s="111"/>
      <c r="U59" s="111"/>
      <c r="V59" s="111"/>
    </row>
    <row r="60" spans="1:22" s="103" customFormat="1" ht="15.75">
      <c r="A60" s="111"/>
      <c r="B60" s="111" t="s">
        <v>352</v>
      </c>
      <c r="C60" s="111"/>
      <c r="D60" s="111"/>
      <c r="E60" s="111"/>
      <c r="F60" s="111"/>
      <c r="G60" s="111"/>
      <c r="H60" s="111"/>
      <c r="I60" s="111"/>
      <c r="J60" s="111"/>
      <c r="K60" s="111"/>
      <c r="L60" s="111"/>
      <c r="M60" s="111"/>
      <c r="N60" s="111"/>
      <c r="O60" s="111"/>
      <c r="P60" s="111"/>
      <c r="Q60" s="111"/>
      <c r="R60" s="111"/>
      <c r="S60" s="111"/>
      <c r="T60" s="111"/>
      <c r="U60" s="111"/>
      <c r="V60" s="111"/>
    </row>
    <row r="61" spans="1:22" s="47" customFormat="1" ht="15.75">
      <c r="A61" s="114"/>
      <c r="B61" s="116" t="s">
        <v>382</v>
      </c>
      <c r="C61" s="114"/>
      <c r="D61" s="114"/>
      <c r="E61" s="114"/>
      <c r="F61" s="114"/>
      <c r="G61" s="114"/>
      <c r="H61" s="114"/>
      <c r="I61" s="114"/>
      <c r="J61" s="114"/>
      <c r="K61" s="114"/>
      <c r="L61" s="114"/>
      <c r="M61" s="114"/>
      <c r="N61" s="114"/>
      <c r="O61" s="114"/>
      <c r="P61" s="114"/>
      <c r="Q61" s="114"/>
      <c r="R61" s="114"/>
      <c r="S61" s="114"/>
      <c r="T61" s="114"/>
      <c r="U61" s="114"/>
      <c r="V61" s="114"/>
    </row>
    <row r="62" spans="1:22" s="103" customFormat="1" ht="15.75">
      <c r="A62" s="111"/>
      <c r="B62" s="111" t="s">
        <v>350</v>
      </c>
      <c r="C62" s="111"/>
      <c r="D62" s="111"/>
      <c r="E62" s="111"/>
      <c r="F62" s="111"/>
      <c r="G62" s="111"/>
      <c r="H62" s="111"/>
      <c r="I62" s="111"/>
      <c r="J62" s="111"/>
      <c r="K62" s="111"/>
      <c r="L62" s="111"/>
      <c r="M62" s="111"/>
      <c r="N62" s="111"/>
      <c r="O62" s="111"/>
      <c r="P62" s="111"/>
      <c r="Q62" s="111"/>
      <c r="R62" s="111"/>
      <c r="S62" s="111"/>
      <c r="T62" s="111"/>
      <c r="U62" s="111"/>
      <c r="V62" s="111"/>
    </row>
    <row r="63" spans="1:22" ht="15.75">
      <c r="A63" s="113"/>
      <c r="B63" s="113"/>
      <c r="C63" s="113"/>
      <c r="D63" s="113"/>
      <c r="E63" s="113"/>
      <c r="F63" s="113"/>
      <c r="G63" s="113"/>
      <c r="H63" s="113"/>
      <c r="I63" s="113"/>
      <c r="J63" s="113"/>
      <c r="K63" s="113"/>
      <c r="L63" s="113"/>
      <c r="M63" s="113"/>
      <c r="N63" s="113"/>
      <c r="O63" s="113"/>
      <c r="P63" s="113"/>
      <c r="Q63" s="113"/>
      <c r="R63" s="113"/>
      <c r="S63" s="113"/>
      <c r="T63" s="113"/>
      <c r="U63" s="113"/>
      <c r="V63" s="113"/>
    </row>
    <row r="64" spans="1:22" ht="15.75">
      <c r="A64" s="113"/>
      <c r="B64" s="113"/>
      <c r="C64" s="113"/>
      <c r="D64" s="113"/>
      <c r="E64" s="113"/>
      <c r="F64" s="113"/>
      <c r="G64" s="113"/>
      <c r="H64" s="113"/>
      <c r="I64" s="113"/>
      <c r="J64" s="113"/>
      <c r="K64" s="113"/>
      <c r="L64" s="113"/>
      <c r="M64" s="113"/>
      <c r="N64" s="113"/>
      <c r="O64" s="113"/>
      <c r="P64" s="113"/>
      <c r="Q64" s="113"/>
      <c r="R64" s="113"/>
      <c r="S64" s="113"/>
      <c r="T64" s="113"/>
      <c r="U64" s="113"/>
      <c r="V64" s="113"/>
    </row>
    <row r="65" spans="1:22" s="103" customFormat="1" ht="15.75">
      <c r="A65" s="111"/>
      <c r="B65" s="200" t="s">
        <v>255</v>
      </c>
      <c r="C65" s="200"/>
      <c r="D65" s="200"/>
      <c r="E65" s="200"/>
      <c r="F65" s="200"/>
      <c r="G65" s="200"/>
      <c r="H65" s="200"/>
      <c r="I65" s="200"/>
      <c r="J65" s="200"/>
      <c r="K65" s="200"/>
      <c r="L65" s="150"/>
      <c r="M65" s="150"/>
      <c r="N65" s="150"/>
      <c r="O65" s="150"/>
      <c r="P65" s="150"/>
      <c r="Q65" s="150"/>
      <c r="R65" s="150"/>
      <c r="S65" s="150"/>
      <c r="T65" s="150"/>
      <c r="U65" s="150"/>
      <c r="V65" s="150"/>
    </row>
    <row r="66" spans="1:22" s="103" customFormat="1" ht="15.75">
      <c r="A66" s="111"/>
      <c r="B66" s="199" t="s">
        <v>348</v>
      </c>
      <c r="C66" s="199"/>
      <c r="D66" s="199"/>
      <c r="E66" s="199"/>
      <c r="F66" s="199"/>
      <c r="G66" s="199"/>
      <c r="H66" s="199"/>
      <c r="I66" s="199"/>
      <c r="J66" s="199"/>
      <c r="K66" s="199"/>
      <c r="L66" s="150"/>
      <c r="M66" s="150"/>
      <c r="N66" s="150"/>
      <c r="O66" s="150"/>
      <c r="P66" s="150"/>
      <c r="Q66" s="150"/>
      <c r="R66" s="150"/>
      <c r="S66" s="150"/>
      <c r="T66" s="150"/>
      <c r="U66" s="150"/>
      <c r="V66" s="150"/>
    </row>
    <row r="67" spans="1:22" s="103" customFormat="1" ht="15.75">
      <c r="A67" s="111"/>
      <c r="B67" s="199" t="s">
        <v>349</v>
      </c>
      <c r="C67" s="199"/>
      <c r="D67" s="199"/>
      <c r="E67" s="199"/>
      <c r="F67" s="199"/>
      <c r="G67" s="199"/>
      <c r="H67" s="199"/>
      <c r="I67" s="199"/>
      <c r="J67" s="199"/>
      <c r="K67" s="199"/>
      <c r="L67" s="150"/>
      <c r="M67" s="150"/>
      <c r="N67" s="150"/>
      <c r="O67" s="150"/>
      <c r="P67" s="150"/>
      <c r="Q67" s="150"/>
      <c r="R67" s="150"/>
      <c r="S67" s="150"/>
      <c r="T67" s="150"/>
      <c r="U67" s="150"/>
      <c r="V67" s="150"/>
    </row>
    <row r="68" spans="1:22" s="103" customFormat="1" ht="15.75">
      <c r="A68" s="111"/>
      <c r="B68" s="199" t="s">
        <v>212</v>
      </c>
      <c r="C68" s="199"/>
      <c r="D68" s="199"/>
      <c r="E68" s="199"/>
      <c r="F68" s="199"/>
      <c r="G68" s="199"/>
      <c r="H68" s="199"/>
      <c r="I68" s="199"/>
      <c r="J68" s="199"/>
      <c r="K68" s="199"/>
      <c r="L68" s="150"/>
      <c r="M68" s="150"/>
      <c r="N68" s="150"/>
      <c r="O68" s="150"/>
      <c r="P68" s="150"/>
      <c r="Q68" s="150"/>
      <c r="R68" s="150"/>
      <c r="S68" s="150"/>
      <c r="T68" s="150"/>
      <c r="U68" s="150"/>
      <c r="V68" s="150"/>
    </row>
    <row r="69" spans="1:22" s="103" customFormat="1" ht="15.75">
      <c r="A69" s="111"/>
      <c r="B69" s="199" t="s">
        <v>217</v>
      </c>
      <c r="C69" s="199"/>
      <c r="D69" s="199"/>
      <c r="E69" s="199"/>
      <c r="F69" s="199"/>
      <c r="G69" s="199"/>
      <c r="H69" s="199"/>
      <c r="I69" s="199"/>
      <c r="J69" s="199"/>
      <c r="K69" s="199"/>
      <c r="L69" s="150"/>
      <c r="M69" s="150"/>
      <c r="N69" s="150"/>
      <c r="O69" s="150"/>
      <c r="P69" s="150"/>
      <c r="Q69" s="150"/>
      <c r="R69" s="150"/>
      <c r="S69" s="150"/>
      <c r="T69" s="150"/>
      <c r="U69" s="150"/>
      <c r="V69" s="150"/>
    </row>
    <row r="70" spans="1:22" ht="15.75">
      <c r="A70" s="113"/>
      <c r="B70" s="113"/>
      <c r="C70" s="113"/>
      <c r="D70" s="113"/>
      <c r="E70" s="113"/>
      <c r="F70" s="113"/>
      <c r="G70" s="113"/>
      <c r="H70" s="113"/>
      <c r="I70" s="113"/>
      <c r="J70" s="113"/>
      <c r="K70" s="113"/>
      <c r="L70" s="113"/>
      <c r="M70" s="113"/>
      <c r="N70" s="113"/>
      <c r="O70" s="113"/>
      <c r="P70" s="113"/>
      <c r="Q70" s="113"/>
      <c r="R70" s="113"/>
      <c r="S70" s="113"/>
      <c r="T70" s="113"/>
      <c r="U70" s="113"/>
      <c r="V70" s="113"/>
    </row>
    <row r="71" spans="2:22" ht="18.75" customHeight="1">
      <c r="B71" s="151" t="s">
        <v>507</v>
      </c>
      <c r="C71" s="151"/>
      <c r="D71" s="151"/>
      <c r="E71" s="151"/>
      <c r="F71" s="151"/>
      <c r="G71" s="151"/>
      <c r="H71" s="151"/>
      <c r="I71" s="151"/>
      <c r="J71" s="151"/>
      <c r="K71" s="151"/>
      <c r="L71" s="152"/>
      <c r="M71" s="152"/>
      <c r="N71" s="152"/>
      <c r="O71" s="152"/>
      <c r="P71" s="152"/>
      <c r="Q71" s="152"/>
      <c r="R71" s="152"/>
      <c r="S71" s="152"/>
      <c r="T71" s="152"/>
      <c r="U71" s="152"/>
      <c r="V71" s="152"/>
    </row>
    <row r="72" spans="2:22" ht="15.75">
      <c r="B72" s="148" t="s">
        <v>508</v>
      </c>
      <c r="C72" s="148"/>
      <c r="D72" s="148"/>
      <c r="E72" s="148"/>
      <c r="F72" s="148"/>
      <c r="G72" s="148"/>
      <c r="H72" s="148"/>
      <c r="I72" s="148"/>
      <c r="J72" s="148"/>
      <c r="K72" s="148"/>
      <c r="L72" s="148"/>
      <c r="M72" s="148"/>
      <c r="N72" s="148"/>
      <c r="O72" s="148"/>
      <c r="P72" s="148"/>
      <c r="Q72" s="148"/>
      <c r="R72" s="148"/>
      <c r="S72" s="148"/>
      <c r="T72" s="148"/>
      <c r="U72" s="148"/>
      <c r="V72" s="148"/>
    </row>
    <row r="73" spans="2:22" ht="15.75">
      <c r="B73" s="2"/>
      <c r="C73" s="2"/>
      <c r="D73" s="2"/>
      <c r="E73" s="2"/>
      <c r="F73" s="2"/>
      <c r="G73" s="2"/>
      <c r="H73" s="2"/>
      <c r="I73" s="2"/>
      <c r="J73" s="2"/>
      <c r="K73" s="2"/>
      <c r="L73" s="2"/>
      <c r="M73" s="2"/>
      <c r="N73" s="2"/>
      <c r="O73" s="2"/>
      <c r="P73" s="2"/>
      <c r="Q73" s="2"/>
      <c r="R73" s="2"/>
      <c r="S73" s="2"/>
      <c r="T73" s="2"/>
      <c r="U73" s="2"/>
      <c r="V73" s="2"/>
    </row>
    <row r="74" spans="2:8" ht="15.75">
      <c r="B74" s="5" t="s">
        <v>257</v>
      </c>
      <c r="H74" s="4"/>
    </row>
    <row r="75" spans="2:8" ht="15.75">
      <c r="B75" s="5"/>
      <c r="H75" s="4"/>
    </row>
    <row r="76" spans="2:12" ht="17.25" customHeight="1">
      <c r="B76" s="157" t="s">
        <v>367</v>
      </c>
      <c r="C76" s="157"/>
      <c r="D76" s="157"/>
      <c r="E76" s="157"/>
      <c r="F76" s="157"/>
      <c r="G76" s="157"/>
      <c r="H76" s="157"/>
      <c r="I76" s="157"/>
      <c r="J76" s="157"/>
      <c r="K76" s="157"/>
      <c r="L76" s="157"/>
    </row>
    <row r="77" ht="13.5" customHeight="1"/>
    <row r="78" spans="2:13" ht="18" customHeight="1">
      <c r="B78" s="157" t="s">
        <v>368</v>
      </c>
      <c r="C78" s="157"/>
      <c r="D78" s="157"/>
      <c r="E78" s="157"/>
      <c r="F78" s="157"/>
      <c r="G78" s="157"/>
      <c r="H78" s="157"/>
      <c r="I78" s="157"/>
      <c r="J78" s="157"/>
      <c r="K78" s="157"/>
      <c r="L78" s="157"/>
      <c r="M78" s="157"/>
    </row>
    <row r="79" ht="18" customHeight="1"/>
    <row r="80" spans="1:13" ht="15.75">
      <c r="A80" s="9"/>
      <c r="B80" s="201" t="s">
        <v>23</v>
      </c>
      <c r="C80" s="201"/>
      <c r="D80" s="201"/>
      <c r="E80" s="201"/>
      <c r="F80" s="201"/>
      <c r="G80" s="201"/>
      <c r="H80" s="201"/>
      <c r="I80" s="201"/>
      <c r="J80" s="201"/>
      <c r="K80" s="201"/>
      <c r="L80" s="201"/>
      <c r="M80" s="201"/>
    </row>
    <row r="82" spans="2:13" ht="15.75">
      <c r="B82" s="159" t="s">
        <v>154</v>
      </c>
      <c r="C82" s="159"/>
      <c r="D82" s="159"/>
      <c r="E82" s="159"/>
      <c r="F82" s="159"/>
      <c r="G82" s="159"/>
      <c r="H82" s="159"/>
      <c r="I82" s="159"/>
      <c r="J82" s="159"/>
      <c r="K82" s="159"/>
      <c r="L82" s="159"/>
      <c r="M82" s="159"/>
    </row>
    <row r="83" spans="2:13" ht="15" customHeight="1">
      <c r="B83" s="48"/>
      <c r="C83" s="48"/>
      <c r="D83" s="48"/>
      <c r="E83" s="48"/>
      <c r="F83" s="48"/>
      <c r="G83" s="48"/>
      <c r="H83" s="48"/>
      <c r="I83" s="48"/>
      <c r="J83" s="48"/>
      <c r="K83" s="48"/>
      <c r="L83" s="48"/>
      <c r="M83" s="48"/>
    </row>
    <row r="84" spans="2:13" ht="15.75">
      <c r="B84" s="159" t="s">
        <v>292</v>
      </c>
      <c r="C84" s="159"/>
      <c r="D84" s="159"/>
      <c r="E84" s="159"/>
      <c r="F84" s="159"/>
      <c r="G84" s="159"/>
      <c r="H84" s="159"/>
      <c r="I84" s="159"/>
      <c r="J84" s="159"/>
      <c r="K84" s="159"/>
      <c r="L84" s="159"/>
      <c r="M84" s="159"/>
    </row>
    <row r="86" spans="2:13" ht="15.75">
      <c r="B86" s="201" t="s">
        <v>323</v>
      </c>
      <c r="C86" s="201"/>
      <c r="D86" s="201"/>
      <c r="E86" s="201"/>
      <c r="F86" s="201"/>
      <c r="G86" s="201"/>
      <c r="H86" s="201"/>
      <c r="I86" s="201"/>
      <c r="J86" s="201"/>
      <c r="K86" s="201"/>
      <c r="L86" s="201"/>
      <c r="M86" s="201"/>
    </row>
    <row r="87" ht="15.75" customHeight="1"/>
    <row r="88" spans="2:13" ht="15.75" customHeight="1">
      <c r="B88" s="159" t="s">
        <v>310</v>
      </c>
      <c r="C88" s="159"/>
      <c r="D88" s="159"/>
      <c r="E88" s="159"/>
      <c r="F88" s="159"/>
      <c r="G88" s="159"/>
      <c r="H88" s="159"/>
      <c r="I88" s="159"/>
      <c r="J88" s="159"/>
      <c r="K88" s="159"/>
      <c r="L88" s="159"/>
      <c r="M88" s="159"/>
    </row>
    <row r="89" spans="2:13" ht="15.75" customHeight="1">
      <c r="B89" s="48"/>
      <c r="C89" s="48"/>
      <c r="D89" s="48"/>
      <c r="E89" s="48"/>
      <c r="F89" s="48"/>
      <c r="G89" s="48"/>
      <c r="H89" s="48"/>
      <c r="I89" s="48"/>
      <c r="J89" s="48"/>
      <c r="K89" s="48"/>
      <c r="L89" s="48"/>
      <c r="M89" s="48"/>
    </row>
    <row r="90" spans="2:13" ht="15.75" customHeight="1">
      <c r="B90" s="159" t="s">
        <v>324</v>
      </c>
      <c r="C90" s="159"/>
      <c r="D90" s="159"/>
      <c r="E90" s="159"/>
      <c r="F90" s="159"/>
      <c r="G90" s="159"/>
      <c r="H90" s="159"/>
      <c r="I90" s="159"/>
      <c r="J90" s="159"/>
      <c r="K90" s="159"/>
      <c r="L90" s="159"/>
      <c r="M90" s="159"/>
    </row>
    <row r="91" ht="15.75" customHeight="1"/>
    <row r="92" spans="2:13" ht="15.75" customHeight="1">
      <c r="B92" s="157" t="s">
        <v>325</v>
      </c>
      <c r="C92" s="157"/>
      <c r="D92" s="157"/>
      <c r="E92" s="157"/>
      <c r="F92" s="157"/>
      <c r="G92" s="157"/>
      <c r="H92" s="157"/>
      <c r="I92" s="157"/>
      <c r="J92" s="157"/>
      <c r="K92" s="157"/>
      <c r="L92" s="157"/>
      <c r="M92" s="157"/>
    </row>
    <row r="93" spans="2:11" ht="15.75" customHeight="1">
      <c r="B93" s="28"/>
      <c r="C93" s="28"/>
      <c r="D93" s="28"/>
      <c r="E93" s="28"/>
      <c r="F93" s="28"/>
      <c r="G93" s="28"/>
      <c r="H93" s="28"/>
      <c r="I93" s="28"/>
      <c r="J93" s="28"/>
      <c r="K93" s="28"/>
    </row>
    <row r="94" spans="2:8" ht="15.75">
      <c r="B94" s="5" t="s">
        <v>353</v>
      </c>
      <c r="H94" s="4"/>
    </row>
    <row r="95" ht="15.75">
      <c r="H95" s="4"/>
    </row>
    <row r="96" spans="2:12" s="24" customFormat="1" ht="15.75">
      <c r="B96" s="161" t="s">
        <v>383</v>
      </c>
      <c r="C96" s="161"/>
      <c r="D96" s="161"/>
      <c r="E96" s="161"/>
      <c r="F96" s="161"/>
      <c r="G96" s="161"/>
      <c r="H96" s="161"/>
      <c r="I96" s="161"/>
      <c r="J96" s="161"/>
      <c r="K96" s="161"/>
      <c r="L96" s="161"/>
    </row>
    <row r="97" ht="15.75">
      <c r="H97" s="4"/>
    </row>
    <row r="98" spans="2:13" ht="15.75">
      <c r="B98" s="160" t="s">
        <v>384</v>
      </c>
      <c r="C98" s="160"/>
      <c r="D98" s="160"/>
      <c r="E98" s="160"/>
      <c r="F98" s="160"/>
      <c r="G98" s="160"/>
      <c r="H98" s="160"/>
      <c r="I98" s="160"/>
      <c r="J98" s="160"/>
      <c r="K98" s="160"/>
      <c r="L98" s="160"/>
      <c r="M98" s="160"/>
    </row>
    <row r="99" ht="15.75">
      <c r="H99" s="4"/>
    </row>
    <row r="100" spans="2:13" ht="15.75">
      <c r="B100" s="202" t="s">
        <v>385</v>
      </c>
      <c r="C100" s="202"/>
      <c r="D100" s="202"/>
      <c r="E100" s="202"/>
      <c r="F100" s="202"/>
      <c r="G100" s="202"/>
      <c r="H100" s="202"/>
      <c r="I100" s="202"/>
      <c r="J100" s="202"/>
      <c r="K100" s="202"/>
      <c r="L100" s="202"/>
      <c r="M100" s="202"/>
    </row>
    <row r="101" spans="2:13" ht="15.75">
      <c r="B101" s="122"/>
      <c r="C101" s="122"/>
      <c r="D101" s="120"/>
      <c r="E101" s="120"/>
      <c r="F101" s="120"/>
      <c r="G101" s="120"/>
      <c r="H101" s="120"/>
      <c r="I101" s="120"/>
      <c r="J101" s="120"/>
      <c r="K101" s="120"/>
      <c r="L101" s="120"/>
      <c r="M101" s="120"/>
    </row>
    <row r="102" spans="2:13" ht="15.75">
      <c r="B102" s="202" t="s">
        <v>386</v>
      </c>
      <c r="C102" s="202"/>
      <c r="D102" s="202"/>
      <c r="E102" s="202"/>
      <c r="F102" s="202"/>
      <c r="G102" s="202"/>
      <c r="H102" s="202"/>
      <c r="I102" s="202"/>
      <c r="J102" s="202"/>
      <c r="K102" s="202"/>
      <c r="L102" s="202"/>
      <c r="M102" s="202"/>
    </row>
    <row r="103" spans="2:13" ht="15.75">
      <c r="B103" s="122"/>
      <c r="C103" s="122"/>
      <c r="D103" s="120"/>
      <c r="E103" s="120"/>
      <c r="F103" s="120"/>
      <c r="G103" s="120"/>
      <c r="H103" s="120"/>
      <c r="I103" s="120"/>
      <c r="J103" s="120"/>
      <c r="K103" s="120"/>
      <c r="L103" s="120"/>
      <c r="M103" s="120"/>
    </row>
    <row r="104" spans="2:13" ht="15.75">
      <c r="B104" s="202" t="s">
        <v>134</v>
      </c>
      <c r="C104" s="202"/>
      <c r="D104" s="202"/>
      <c r="E104" s="202"/>
      <c r="F104" s="202"/>
      <c r="G104" s="202"/>
      <c r="H104" s="202"/>
      <c r="I104" s="202"/>
      <c r="J104" s="202"/>
      <c r="K104" s="202"/>
      <c r="L104" s="202"/>
      <c r="M104" s="202"/>
    </row>
    <row r="105" spans="2:13" ht="15.75">
      <c r="B105" s="105"/>
      <c r="C105" s="105"/>
      <c r="D105" s="105"/>
      <c r="E105" s="105"/>
      <c r="F105" s="105"/>
      <c r="G105" s="105"/>
      <c r="H105" s="105"/>
      <c r="I105" s="105"/>
      <c r="J105" s="105"/>
      <c r="K105" s="105"/>
      <c r="L105" s="105"/>
      <c r="M105" s="105"/>
    </row>
    <row r="106" spans="2:13" ht="15.75">
      <c r="B106" s="160" t="s">
        <v>311</v>
      </c>
      <c r="C106" s="160"/>
      <c r="D106" s="160"/>
      <c r="E106" s="160"/>
      <c r="F106" s="160"/>
      <c r="G106" s="160"/>
      <c r="H106" s="160"/>
      <c r="I106" s="160"/>
      <c r="J106" s="160"/>
      <c r="K106" s="160"/>
      <c r="L106" s="160"/>
      <c r="M106" s="160"/>
    </row>
    <row r="107" ht="15.75">
      <c r="H107" s="4"/>
    </row>
    <row r="108" spans="2:13" ht="15.75">
      <c r="B108" s="160" t="s">
        <v>136</v>
      </c>
      <c r="C108" s="160"/>
      <c r="D108" s="160"/>
      <c r="E108" s="160"/>
      <c r="F108" s="160"/>
      <c r="G108" s="160"/>
      <c r="H108" s="160"/>
      <c r="I108" s="160"/>
      <c r="J108" s="160"/>
      <c r="K108" s="160"/>
      <c r="L108" s="160"/>
      <c r="M108" s="160"/>
    </row>
    <row r="109" spans="2:8" ht="15.75">
      <c r="B109" s="3"/>
      <c r="C109" s="3"/>
      <c r="D109" s="3"/>
      <c r="H109" s="4"/>
    </row>
    <row r="110" spans="2:13" ht="15.75">
      <c r="B110" s="202" t="s">
        <v>387</v>
      </c>
      <c r="C110" s="202"/>
      <c r="D110" s="202"/>
      <c r="E110" s="202"/>
      <c r="F110" s="202"/>
      <c r="G110" s="202"/>
      <c r="H110" s="202"/>
      <c r="I110" s="202"/>
      <c r="J110" s="202"/>
      <c r="K110" s="202"/>
      <c r="L110" s="202"/>
      <c r="M110" s="202"/>
    </row>
    <row r="111" spans="2:13" ht="15.75">
      <c r="B111" s="122"/>
      <c r="C111" s="106"/>
      <c r="D111" s="106"/>
      <c r="E111" s="120"/>
      <c r="F111" s="120"/>
      <c r="G111" s="120"/>
      <c r="H111" s="120"/>
      <c r="I111" s="120"/>
      <c r="J111" s="120"/>
      <c r="K111" s="120"/>
      <c r="L111" s="120"/>
      <c r="M111" s="120"/>
    </row>
    <row r="112" spans="2:13" ht="15.75">
      <c r="B112" s="202" t="s">
        <v>388</v>
      </c>
      <c r="C112" s="202"/>
      <c r="D112" s="202"/>
      <c r="E112" s="202"/>
      <c r="F112" s="202"/>
      <c r="G112" s="202"/>
      <c r="H112" s="202"/>
      <c r="I112" s="202"/>
      <c r="J112" s="202"/>
      <c r="K112" s="202"/>
      <c r="L112" s="202"/>
      <c r="M112" s="202"/>
    </row>
    <row r="113" spans="2:8" ht="15.75">
      <c r="B113" s="48"/>
      <c r="C113" s="3"/>
      <c r="D113" s="3"/>
      <c r="H113" s="4"/>
    </row>
    <row r="114" spans="2:13" ht="15.75">
      <c r="B114" s="160" t="s">
        <v>259</v>
      </c>
      <c r="C114" s="160"/>
      <c r="D114" s="160"/>
      <c r="E114" s="160"/>
      <c r="F114" s="160"/>
      <c r="G114" s="160"/>
      <c r="H114" s="160"/>
      <c r="I114" s="160"/>
      <c r="J114" s="160"/>
      <c r="K114" s="160"/>
      <c r="L114" s="160"/>
      <c r="M114" s="160"/>
    </row>
    <row r="115" spans="2:8" ht="15.75">
      <c r="B115" s="3"/>
      <c r="C115" s="3"/>
      <c r="D115" s="3"/>
      <c r="H115" s="4"/>
    </row>
    <row r="116" spans="2:13" ht="15.75">
      <c r="B116" s="202" t="s">
        <v>27</v>
      </c>
      <c r="C116" s="202"/>
      <c r="D116" s="202"/>
      <c r="E116" s="202"/>
      <c r="F116" s="202"/>
      <c r="G116" s="202"/>
      <c r="H116" s="202"/>
      <c r="I116" s="202"/>
      <c r="J116" s="202"/>
      <c r="K116" s="202"/>
      <c r="L116" s="202"/>
      <c r="M116" s="202"/>
    </row>
    <row r="117" spans="2:13" ht="15.75">
      <c r="B117" s="121"/>
      <c r="C117" s="121"/>
      <c r="D117" s="121"/>
      <c r="E117" s="106"/>
      <c r="F117" s="106"/>
      <c r="G117" s="106"/>
      <c r="H117" s="106"/>
      <c r="I117" s="106"/>
      <c r="J117" s="106"/>
      <c r="K117" s="106"/>
      <c r="L117" s="106"/>
      <c r="M117" s="106"/>
    </row>
    <row r="118" spans="2:13" ht="15.75">
      <c r="B118" s="202" t="s">
        <v>28</v>
      </c>
      <c r="C118" s="202"/>
      <c r="D118" s="202"/>
      <c r="E118" s="202"/>
      <c r="F118" s="202"/>
      <c r="G118" s="202"/>
      <c r="H118" s="202"/>
      <c r="I118" s="202"/>
      <c r="J118" s="202"/>
      <c r="K118" s="202"/>
      <c r="L118" s="202"/>
      <c r="M118" s="202"/>
    </row>
    <row r="119" spans="2:13" ht="15.75">
      <c r="B119" s="125"/>
      <c r="C119" s="123"/>
      <c r="D119" s="123"/>
      <c r="E119" s="123"/>
      <c r="F119" s="123"/>
      <c r="G119" s="123"/>
      <c r="H119" s="123"/>
      <c r="I119" s="123"/>
      <c r="J119" s="123"/>
      <c r="K119" s="123"/>
      <c r="L119" s="123"/>
      <c r="M119" s="123"/>
    </row>
    <row r="120" spans="2:13" ht="15.75">
      <c r="B120" s="202" t="s">
        <v>29</v>
      </c>
      <c r="C120" s="202"/>
      <c r="D120" s="202"/>
      <c r="E120" s="202"/>
      <c r="F120" s="202"/>
      <c r="G120" s="202"/>
      <c r="H120" s="202"/>
      <c r="I120" s="202"/>
      <c r="J120" s="202"/>
      <c r="K120" s="202"/>
      <c r="L120" s="202"/>
      <c r="M120" s="202"/>
    </row>
    <row r="121" spans="2:13" ht="15.75">
      <c r="B121" s="124"/>
      <c r="C121" s="124"/>
      <c r="D121" s="124"/>
      <c r="E121" s="123"/>
      <c r="F121" s="123"/>
      <c r="G121" s="123"/>
      <c r="H121" s="123"/>
      <c r="I121" s="123"/>
      <c r="J121" s="123"/>
      <c r="K121" s="123"/>
      <c r="L121" s="123"/>
      <c r="M121" s="123"/>
    </row>
    <row r="122" spans="2:13" ht="15.75">
      <c r="B122" s="202" t="s">
        <v>2</v>
      </c>
      <c r="C122" s="202"/>
      <c r="D122" s="202"/>
      <c r="E122" s="202"/>
      <c r="F122" s="202"/>
      <c r="G122" s="202"/>
      <c r="H122" s="202"/>
      <c r="I122" s="202"/>
      <c r="J122" s="202"/>
      <c r="K122" s="202"/>
      <c r="L122" s="202"/>
      <c r="M122" s="202"/>
    </row>
    <row r="123" spans="2:13" ht="15.75">
      <c r="B123" s="124"/>
      <c r="C123" s="124"/>
      <c r="D123" s="124"/>
      <c r="E123" s="123"/>
      <c r="F123" s="123"/>
      <c r="G123" s="123"/>
      <c r="H123" s="123"/>
      <c r="I123" s="123"/>
      <c r="J123" s="123"/>
      <c r="K123" s="123"/>
      <c r="L123" s="123"/>
      <c r="M123" s="123"/>
    </row>
    <row r="124" spans="2:13" ht="15.75">
      <c r="B124" s="202" t="s">
        <v>3</v>
      </c>
      <c r="C124" s="202"/>
      <c r="D124" s="202"/>
      <c r="E124" s="202"/>
      <c r="F124" s="202"/>
      <c r="G124" s="202"/>
      <c r="H124" s="202"/>
      <c r="I124" s="202"/>
      <c r="J124" s="202"/>
      <c r="K124" s="202"/>
      <c r="L124" s="202"/>
      <c r="M124" s="202"/>
    </row>
    <row r="125" spans="2:13" ht="15.75">
      <c r="B125" s="125"/>
      <c r="C125" s="123"/>
      <c r="D125" s="123"/>
      <c r="E125" s="123"/>
      <c r="F125" s="123"/>
      <c r="G125" s="123"/>
      <c r="H125" s="123"/>
      <c r="I125" s="123"/>
      <c r="J125" s="123"/>
      <c r="K125" s="123"/>
      <c r="L125" s="123"/>
      <c r="M125" s="123"/>
    </row>
    <row r="126" spans="2:13" ht="15.75">
      <c r="B126" s="202" t="s">
        <v>4</v>
      </c>
      <c r="C126" s="202"/>
      <c r="D126" s="202"/>
      <c r="E126" s="202"/>
      <c r="F126" s="202"/>
      <c r="G126" s="202"/>
      <c r="H126" s="202"/>
      <c r="I126" s="202"/>
      <c r="J126" s="202"/>
      <c r="K126" s="202"/>
      <c r="L126" s="202"/>
      <c r="M126" s="202"/>
    </row>
    <row r="127" spans="2:8" ht="15.75">
      <c r="B127" s="48"/>
      <c r="C127" s="3"/>
      <c r="D127" s="3"/>
      <c r="H127" s="4"/>
    </row>
    <row r="128" spans="2:13" ht="15.75">
      <c r="B128" s="208" t="s">
        <v>135</v>
      </c>
      <c r="C128" s="208"/>
      <c r="D128" s="208"/>
      <c r="E128" s="208"/>
      <c r="F128" s="208"/>
      <c r="G128" s="208"/>
      <c r="H128" s="208"/>
      <c r="I128" s="208"/>
      <c r="J128" s="208"/>
      <c r="K128" s="208"/>
      <c r="L128" s="208"/>
      <c r="M128" s="208"/>
    </row>
    <row r="129" spans="2:13" ht="15.75">
      <c r="B129" s="108"/>
      <c r="C129" s="9"/>
      <c r="D129" s="9"/>
      <c r="E129" s="9"/>
      <c r="F129" s="9"/>
      <c r="G129" s="9"/>
      <c r="H129" s="9"/>
      <c r="I129" s="9"/>
      <c r="J129" s="9"/>
      <c r="K129" s="9"/>
      <c r="L129" s="9"/>
      <c r="M129" s="9"/>
    </row>
    <row r="130" spans="2:8" ht="15.75">
      <c r="B130" s="5" t="s">
        <v>354</v>
      </c>
      <c r="H130" s="4"/>
    </row>
    <row r="131" spans="2:8" ht="13.5" customHeight="1">
      <c r="B131" s="5"/>
      <c r="H131" s="4"/>
    </row>
    <row r="132" spans="2:11" ht="15" customHeight="1">
      <c r="B132" s="158" t="s">
        <v>24</v>
      </c>
      <c r="C132" s="158"/>
      <c r="D132" s="158"/>
      <c r="E132" s="158"/>
      <c r="F132" s="158"/>
      <c r="G132" s="158"/>
      <c r="H132" s="158"/>
      <c r="I132" s="158"/>
      <c r="J132" s="158"/>
      <c r="K132" s="158"/>
    </row>
    <row r="133" ht="15.75">
      <c r="H133" s="4"/>
    </row>
    <row r="134" spans="2:13" ht="15.75">
      <c r="B134" s="203" t="s">
        <v>25</v>
      </c>
      <c r="C134" s="203"/>
      <c r="D134" s="203"/>
      <c r="E134" s="203"/>
      <c r="F134" s="203"/>
      <c r="G134" s="203"/>
      <c r="H134" s="203"/>
      <c r="I134" s="203"/>
      <c r="J134" s="203"/>
      <c r="K134" s="203"/>
      <c r="L134" s="28"/>
      <c r="M134" s="28"/>
    </row>
    <row r="135" spans="2:13" ht="10.5" customHeight="1">
      <c r="B135" s="48"/>
      <c r="C135" s="48"/>
      <c r="D135" s="48"/>
      <c r="E135" s="48"/>
      <c r="F135" s="48"/>
      <c r="G135" s="48"/>
      <c r="H135" s="48"/>
      <c r="I135" s="48"/>
      <c r="J135" s="48"/>
      <c r="K135" s="48"/>
      <c r="L135" s="28"/>
      <c r="M135" s="28"/>
    </row>
    <row r="136" spans="2:13" ht="15.75">
      <c r="B136" s="203" t="s">
        <v>26</v>
      </c>
      <c r="C136" s="203"/>
      <c r="D136" s="203"/>
      <c r="E136" s="203"/>
      <c r="F136" s="203"/>
      <c r="G136" s="203"/>
      <c r="H136" s="203"/>
      <c r="I136" s="203"/>
      <c r="J136" s="203"/>
      <c r="K136" s="203"/>
      <c r="L136" s="28"/>
      <c r="M136" s="28"/>
    </row>
    <row r="137" spans="2:13" ht="10.5" customHeight="1">
      <c r="B137" s="104"/>
      <c r="C137" s="104"/>
      <c r="D137" s="104"/>
      <c r="E137" s="48"/>
      <c r="F137" s="48"/>
      <c r="G137" s="48"/>
      <c r="H137" s="48"/>
      <c r="I137" s="48"/>
      <c r="J137" s="48"/>
      <c r="K137" s="48"/>
      <c r="L137" s="28"/>
      <c r="M137" s="28"/>
    </row>
    <row r="138" spans="2:13" ht="15.75">
      <c r="B138" s="203" t="s">
        <v>138</v>
      </c>
      <c r="C138" s="203"/>
      <c r="D138" s="203"/>
      <c r="E138" s="203"/>
      <c r="F138" s="203"/>
      <c r="G138" s="203"/>
      <c r="H138" s="203"/>
      <c r="I138" s="203"/>
      <c r="J138" s="203"/>
      <c r="K138" s="203"/>
      <c r="L138" s="28"/>
      <c r="M138" s="28"/>
    </row>
    <row r="139" spans="2:13" ht="10.5" customHeight="1">
      <c r="B139" s="31"/>
      <c r="C139" s="31"/>
      <c r="D139" s="31"/>
      <c r="E139" s="31"/>
      <c r="F139" s="31"/>
      <c r="G139" s="31"/>
      <c r="H139" s="31"/>
      <c r="I139" s="31"/>
      <c r="J139" s="31"/>
      <c r="K139" s="31"/>
      <c r="L139" s="28"/>
      <c r="M139" s="28"/>
    </row>
    <row r="140" spans="2:13" ht="15.75">
      <c r="B140" s="153" t="s">
        <v>0</v>
      </c>
      <c r="C140" s="153"/>
      <c r="D140" s="153"/>
      <c r="E140" s="153"/>
      <c r="F140" s="153"/>
      <c r="G140" s="153"/>
      <c r="H140" s="153"/>
      <c r="I140" s="153"/>
      <c r="J140" s="153"/>
      <c r="K140" s="153"/>
      <c r="L140" s="120"/>
      <c r="M140" s="120"/>
    </row>
    <row r="141" spans="2:13" ht="10.5" customHeight="1">
      <c r="B141" s="120"/>
      <c r="C141" s="120"/>
      <c r="D141" s="120"/>
      <c r="E141" s="120"/>
      <c r="F141" s="120"/>
      <c r="G141" s="120"/>
      <c r="H141" s="120"/>
      <c r="I141" s="120"/>
      <c r="J141" s="120"/>
      <c r="K141" s="120"/>
      <c r="L141" s="120"/>
      <c r="M141" s="120"/>
    </row>
    <row r="142" spans="2:13" ht="15.75">
      <c r="B142" s="153" t="s">
        <v>231</v>
      </c>
      <c r="C142" s="153"/>
      <c r="D142" s="153"/>
      <c r="E142" s="153"/>
      <c r="F142" s="153"/>
      <c r="G142" s="153"/>
      <c r="H142" s="153"/>
      <c r="I142" s="153"/>
      <c r="J142" s="153"/>
      <c r="K142" s="153"/>
      <c r="L142" s="121"/>
      <c r="M142" s="121"/>
    </row>
    <row r="143" spans="2:13" ht="10.5" customHeight="1">
      <c r="B143" s="125"/>
      <c r="C143" s="125"/>
      <c r="D143" s="125"/>
      <c r="E143" s="121"/>
      <c r="F143" s="121"/>
      <c r="G143" s="121"/>
      <c r="H143" s="121"/>
      <c r="I143" s="121"/>
      <c r="J143" s="121"/>
      <c r="K143" s="121"/>
      <c r="L143" s="121"/>
      <c r="M143" s="121"/>
    </row>
    <row r="144" spans="2:13" ht="15.75">
      <c r="B144" s="153" t="s">
        <v>232</v>
      </c>
      <c r="C144" s="153"/>
      <c r="D144" s="153"/>
      <c r="E144" s="153"/>
      <c r="F144" s="153"/>
      <c r="G144" s="153"/>
      <c r="H144" s="153"/>
      <c r="I144" s="153"/>
      <c r="J144" s="153"/>
      <c r="K144" s="153"/>
      <c r="L144" s="121"/>
      <c r="M144" s="121"/>
    </row>
    <row r="145" spans="2:13" ht="10.5" customHeight="1">
      <c r="B145" s="146"/>
      <c r="C145" s="146"/>
      <c r="D145" s="146"/>
      <c r="E145" s="146"/>
      <c r="F145" s="146"/>
      <c r="G145" s="146"/>
      <c r="H145" s="146"/>
      <c r="I145" s="146"/>
      <c r="J145" s="146"/>
      <c r="K145" s="146"/>
      <c r="L145" s="121"/>
      <c r="M145" s="121"/>
    </row>
    <row r="146" spans="2:13" ht="15.75">
      <c r="B146" s="153" t="s">
        <v>30</v>
      </c>
      <c r="C146" s="153"/>
      <c r="D146" s="153"/>
      <c r="E146" s="153"/>
      <c r="F146" s="153"/>
      <c r="G146" s="153"/>
      <c r="H146" s="153"/>
      <c r="I146" s="153"/>
      <c r="J146" s="153"/>
      <c r="K146" s="153"/>
      <c r="L146" s="121"/>
      <c r="M146" s="121"/>
    </row>
    <row r="147" spans="2:13" ht="10.5" customHeight="1">
      <c r="B147" s="121"/>
      <c r="C147" s="121"/>
      <c r="D147" s="121"/>
      <c r="E147" s="121"/>
      <c r="F147" s="121"/>
      <c r="G147" s="121"/>
      <c r="H147" s="121"/>
      <c r="I147" s="121"/>
      <c r="J147" s="121"/>
      <c r="K147" s="121"/>
      <c r="L147" s="121"/>
      <c r="M147" s="121"/>
    </row>
    <row r="148" spans="2:17" ht="15.75">
      <c r="B148" s="153" t="s">
        <v>139</v>
      </c>
      <c r="C148" s="153"/>
      <c r="D148" s="153"/>
      <c r="E148" s="153"/>
      <c r="F148" s="153"/>
      <c r="G148" s="153"/>
      <c r="H148" s="153"/>
      <c r="I148" s="153"/>
      <c r="J148" s="153"/>
      <c r="K148" s="153"/>
      <c r="L148" s="153"/>
      <c r="M148" s="153"/>
      <c r="N148" s="153"/>
      <c r="O148" s="153"/>
      <c r="P148" s="153"/>
      <c r="Q148" s="153"/>
    </row>
    <row r="149" spans="2:13" ht="10.5" customHeight="1">
      <c r="B149" s="28"/>
      <c r="C149" s="28"/>
      <c r="D149" s="28"/>
      <c r="E149" s="28"/>
      <c r="F149" s="28"/>
      <c r="G149" s="28"/>
      <c r="H149" s="28"/>
      <c r="I149" s="28"/>
      <c r="J149" s="28"/>
      <c r="K149" s="28"/>
      <c r="L149" s="28"/>
      <c r="M149" s="28"/>
    </row>
    <row r="150" spans="2:13" ht="16.5" customHeight="1">
      <c r="B150" s="204" t="s">
        <v>31</v>
      </c>
      <c r="C150" s="204"/>
      <c r="D150" s="204"/>
      <c r="E150" s="204"/>
      <c r="F150" s="204"/>
      <c r="G150" s="204"/>
      <c r="H150" s="204"/>
      <c r="I150" s="204"/>
      <c r="J150" s="204"/>
      <c r="K150" s="204"/>
      <c r="L150" s="28"/>
      <c r="M150" s="28"/>
    </row>
    <row r="151" spans="2:11" ht="15.75">
      <c r="B151" s="3"/>
      <c r="C151" s="3"/>
      <c r="D151" s="3"/>
      <c r="E151" s="3"/>
      <c r="F151" s="3"/>
      <c r="G151" s="3"/>
      <c r="H151" s="3"/>
      <c r="I151" s="3"/>
      <c r="J151" s="3"/>
      <c r="K151" s="3"/>
    </row>
    <row r="152" spans="2:9" ht="19.5" customHeight="1">
      <c r="B152" s="6" t="s">
        <v>308</v>
      </c>
      <c r="C152" s="27"/>
      <c r="D152" s="27"/>
      <c r="E152" s="27"/>
      <c r="F152" s="27"/>
      <c r="G152" s="27"/>
      <c r="H152" s="27"/>
      <c r="I152" s="27"/>
    </row>
    <row r="153" spans="2:9" ht="15.75">
      <c r="B153" s="6"/>
      <c r="C153" s="27"/>
      <c r="D153" s="27"/>
      <c r="E153" s="27"/>
      <c r="F153" s="27"/>
      <c r="G153" s="27"/>
      <c r="H153" s="27"/>
      <c r="I153" s="27"/>
    </row>
    <row r="154" spans="2:13" ht="15.75">
      <c r="B154" s="161" t="s">
        <v>355</v>
      </c>
      <c r="C154" s="161"/>
      <c r="D154" s="161"/>
      <c r="E154" s="161"/>
      <c r="F154" s="161"/>
      <c r="G154" s="161"/>
      <c r="H154" s="161"/>
      <c r="I154" s="161"/>
      <c r="J154" s="161"/>
      <c r="K154" s="161"/>
      <c r="L154" s="161"/>
      <c r="M154" s="161"/>
    </row>
    <row r="155" spans="2:11" ht="12.75" customHeight="1">
      <c r="B155" s="28"/>
      <c r="C155" s="29"/>
      <c r="D155" s="29"/>
      <c r="E155" s="29"/>
      <c r="F155" s="29"/>
      <c r="G155" s="29"/>
      <c r="H155" s="29"/>
      <c r="I155" s="29"/>
      <c r="J155" s="28"/>
      <c r="K155" s="28"/>
    </row>
    <row r="156" spans="2:13" s="28" customFormat="1" ht="12.75" customHeight="1">
      <c r="B156" s="160" t="s">
        <v>312</v>
      </c>
      <c r="C156" s="160"/>
      <c r="D156" s="160"/>
      <c r="E156" s="160"/>
      <c r="F156" s="160"/>
      <c r="G156" s="160"/>
      <c r="H156" s="160"/>
      <c r="I156" s="160"/>
      <c r="J156" s="160"/>
      <c r="K156" s="160"/>
      <c r="L156" s="160"/>
      <c r="M156" s="160"/>
    </row>
    <row r="157" spans="2:13" s="28" customFormat="1" ht="12.75" customHeight="1">
      <c r="B157" s="121"/>
      <c r="C157" s="117"/>
      <c r="D157" s="117"/>
      <c r="E157" s="117"/>
      <c r="F157" s="117"/>
      <c r="G157" s="117"/>
      <c r="H157" s="117"/>
      <c r="I157" s="117"/>
      <c r="J157" s="120"/>
      <c r="K157" s="120"/>
      <c r="L157" s="107"/>
      <c r="M157" s="107"/>
    </row>
    <row r="158" spans="2:13" s="28" customFormat="1" ht="21.75" customHeight="1">
      <c r="B158" s="160" t="s">
        <v>313</v>
      </c>
      <c r="C158" s="160"/>
      <c r="D158" s="160"/>
      <c r="E158" s="160"/>
      <c r="F158" s="160"/>
      <c r="G158" s="160"/>
      <c r="H158" s="160"/>
      <c r="I158" s="160"/>
      <c r="J158" s="160"/>
      <c r="K158" s="160"/>
      <c r="L158" s="160"/>
      <c r="M158" s="160"/>
    </row>
    <row r="159" spans="2:13" s="28" customFormat="1" ht="12.75" customHeight="1">
      <c r="B159" s="121"/>
      <c r="C159" s="117"/>
      <c r="D159" s="117"/>
      <c r="E159" s="117"/>
      <c r="F159" s="117"/>
      <c r="G159" s="117"/>
      <c r="H159" s="117"/>
      <c r="I159" s="117"/>
      <c r="J159" s="120"/>
      <c r="K159" s="120"/>
      <c r="L159" s="107"/>
      <c r="M159" s="107"/>
    </row>
    <row r="160" spans="2:13" s="28" customFormat="1" ht="12.75" customHeight="1">
      <c r="B160" s="160" t="s">
        <v>314</v>
      </c>
      <c r="C160" s="160"/>
      <c r="D160" s="160"/>
      <c r="E160" s="160"/>
      <c r="F160" s="160"/>
      <c r="G160" s="160"/>
      <c r="H160" s="160"/>
      <c r="I160" s="160"/>
      <c r="J160" s="160"/>
      <c r="K160" s="160"/>
      <c r="L160" s="160"/>
      <c r="M160" s="160"/>
    </row>
    <row r="161" spans="2:13" s="28" customFormat="1" ht="12.75" customHeight="1">
      <c r="B161" s="121"/>
      <c r="C161" s="117"/>
      <c r="D161" s="117"/>
      <c r="E161" s="117"/>
      <c r="F161" s="117"/>
      <c r="G161" s="117"/>
      <c r="H161" s="117"/>
      <c r="I161" s="117"/>
      <c r="J161" s="120"/>
      <c r="K161" s="120"/>
      <c r="L161" s="107"/>
      <c r="M161" s="107"/>
    </row>
    <row r="162" spans="2:13" s="28" customFormat="1" ht="12.75" customHeight="1">
      <c r="B162" s="160" t="s">
        <v>315</v>
      </c>
      <c r="C162" s="160"/>
      <c r="D162" s="160"/>
      <c r="E162" s="160"/>
      <c r="F162" s="160"/>
      <c r="G162" s="160"/>
      <c r="H162" s="160"/>
      <c r="I162" s="160"/>
      <c r="J162" s="160"/>
      <c r="K162" s="160"/>
      <c r="L162" s="160"/>
      <c r="M162" s="160"/>
    </row>
    <row r="163" spans="2:13" s="28" customFormat="1" ht="12.75" customHeight="1">
      <c r="B163" s="120"/>
      <c r="C163" s="117"/>
      <c r="D163" s="117"/>
      <c r="E163" s="117"/>
      <c r="F163" s="117"/>
      <c r="G163" s="117"/>
      <c r="H163" s="117"/>
      <c r="I163" s="117"/>
      <c r="J163" s="120"/>
      <c r="K163" s="120"/>
      <c r="L163" s="107"/>
      <c r="M163" s="107"/>
    </row>
    <row r="164" spans="2:13" s="28" customFormat="1" ht="12.75" customHeight="1">
      <c r="B164" s="160" t="s">
        <v>316</v>
      </c>
      <c r="C164" s="160"/>
      <c r="D164" s="160"/>
      <c r="E164" s="160"/>
      <c r="F164" s="160"/>
      <c r="G164" s="160"/>
      <c r="H164" s="160"/>
      <c r="I164" s="160"/>
      <c r="J164" s="160"/>
      <c r="K164" s="160"/>
      <c r="L164" s="160"/>
      <c r="M164" s="160"/>
    </row>
    <row r="165" spans="2:13" ht="12.75" customHeight="1">
      <c r="B165" s="120"/>
      <c r="C165" s="117"/>
      <c r="D165" s="117"/>
      <c r="E165" s="117"/>
      <c r="F165" s="117"/>
      <c r="G165" s="117"/>
      <c r="H165" s="117"/>
      <c r="I165" s="117"/>
      <c r="J165" s="120"/>
      <c r="K165" s="120"/>
      <c r="L165" s="105"/>
      <c r="M165" s="105"/>
    </row>
    <row r="166" spans="2:13" ht="12.75" customHeight="1">
      <c r="B166" s="160" t="s">
        <v>373</v>
      </c>
      <c r="C166" s="160"/>
      <c r="D166" s="160"/>
      <c r="E166" s="160"/>
      <c r="F166" s="160"/>
      <c r="G166" s="160"/>
      <c r="H166" s="160"/>
      <c r="I166" s="160"/>
      <c r="J166" s="160"/>
      <c r="K166" s="160"/>
      <c r="L166" s="160"/>
      <c r="M166" s="160"/>
    </row>
    <row r="167" spans="2:9" ht="12.75" customHeight="1">
      <c r="B167" s="7"/>
      <c r="C167" s="27"/>
      <c r="D167" s="27"/>
      <c r="E167" s="27"/>
      <c r="F167" s="27"/>
      <c r="G167" s="27"/>
      <c r="H167" s="27"/>
      <c r="I167" s="27"/>
    </row>
    <row r="168" spans="2:13" ht="12.75" customHeight="1">
      <c r="B168" s="161" t="s">
        <v>319</v>
      </c>
      <c r="C168" s="161"/>
      <c r="D168" s="161"/>
      <c r="E168" s="161"/>
      <c r="F168" s="161"/>
      <c r="G168" s="161"/>
      <c r="H168" s="161"/>
      <c r="I168" s="161"/>
      <c r="J168" s="161"/>
      <c r="K168" s="161"/>
      <c r="L168" s="161"/>
      <c r="M168" s="161"/>
    </row>
    <row r="169" spans="2:9" ht="12.75" customHeight="1">
      <c r="B169" s="7"/>
      <c r="C169" s="27"/>
      <c r="D169" s="27"/>
      <c r="E169" s="27"/>
      <c r="F169" s="27"/>
      <c r="G169" s="27"/>
      <c r="H169" s="27"/>
      <c r="I169" s="27"/>
    </row>
    <row r="170" spans="2:9" ht="12.75" customHeight="1">
      <c r="B170" t="s">
        <v>294</v>
      </c>
      <c r="H170" s="27"/>
      <c r="I170" s="27"/>
    </row>
    <row r="171" spans="2:9" ht="12.75" customHeight="1">
      <c r="B171" s="6"/>
      <c r="C171" s="27"/>
      <c r="D171" s="27"/>
      <c r="E171" s="27"/>
      <c r="F171" s="27"/>
      <c r="G171" s="27"/>
      <c r="H171" s="27"/>
      <c r="I171" s="27"/>
    </row>
    <row r="172" spans="2:13" ht="15.75">
      <c r="B172" s="161" t="s">
        <v>320</v>
      </c>
      <c r="C172" s="161"/>
      <c r="D172" s="161"/>
      <c r="E172" s="161"/>
      <c r="F172" s="161"/>
      <c r="G172" s="161"/>
      <c r="H172" s="161"/>
      <c r="I172" s="161"/>
      <c r="J172" s="161"/>
      <c r="K172" s="161"/>
      <c r="L172" s="161"/>
      <c r="M172" s="161"/>
    </row>
    <row r="173" ht="15.75">
      <c r="B173" s="3"/>
    </row>
    <row r="174" spans="2:13" ht="15.75">
      <c r="B174" s="161" t="s">
        <v>321</v>
      </c>
      <c r="C174" s="161"/>
      <c r="D174" s="161"/>
      <c r="E174" s="161"/>
      <c r="F174" s="161"/>
      <c r="G174" s="161"/>
      <c r="H174" s="161"/>
      <c r="I174" s="161"/>
      <c r="J174" s="161"/>
      <c r="K174" s="161"/>
      <c r="L174" s="161"/>
      <c r="M174" s="161"/>
    </row>
    <row r="175" ht="15.75">
      <c r="B175" s="3"/>
    </row>
    <row r="176" spans="2:13" ht="15.75">
      <c r="B176" s="161" t="s">
        <v>322</v>
      </c>
      <c r="C176" s="161"/>
      <c r="D176" s="161"/>
      <c r="E176" s="161"/>
      <c r="F176" s="161"/>
      <c r="G176" s="161"/>
      <c r="H176" s="161"/>
      <c r="I176" s="161"/>
      <c r="J176" s="161"/>
      <c r="K176" s="161"/>
      <c r="L176" s="161"/>
      <c r="M176" s="161"/>
    </row>
    <row r="177" ht="15.75">
      <c r="B177" s="3"/>
    </row>
    <row r="178" spans="1:22" s="8" customFormat="1" ht="15.75">
      <c r="A178" s="206" t="s">
        <v>254</v>
      </c>
      <c r="B178" s="207"/>
      <c r="C178" s="207"/>
      <c r="D178" s="207"/>
      <c r="E178" s="207"/>
      <c r="F178" s="207"/>
      <c r="G178" s="207"/>
      <c r="H178" s="207"/>
      <c r="I178" s="207"/>
      <c r="J178" s="207"/>
      <c r="K178" s="207"/>
      <c r="L178" s="207"/>
      <c r="M178" s="207"/>
      <c r="N178" s="156"/>
      <c r="O178" s="156"/>
      <c r="P178" s="156"/>
      <c r="Q178" s="156"/>
      <c r="R178" s="156"/>
      <c r="S178" s="156"/>
      <c r="T178" s="156"/>
      <c r="U178" s="156"/>
      <c r="V178" s="156"/>
    </row>
    <row r="179" s="8" customFormat="1" ht="15.75">
      <c r="A179" s="2"/>
    </row>
    <row r="180" spans="1:2" s="8" customFormat="1" ht="15.75">
      <c r="A180" s="2"/>
      <c r="B180" s="6" t="s">
        <v>257</v>
      </c>
    </row>
    <row r="181" spans="1:22" s="8" customFormat="1" ht="15.75">
      <c r="A181" s="144"/>
      <c r="B181" s="118"/>
      <c r="C181" s="118"/>
      <c r="D181" s="118"/>
      <c r="E181" s="118"/>
      <c r="F181" s="118"/>
      <c r="G181" s="118"/>
      <c r="H181" s="118"/>
      <c r="I181" s="118"/>
      <c r="J181" s="118"/>
      <c r="K181" s="118"/>
      <c r="L181" s="118"/>
      <c r="M181" s="118"/>
      <c r="N181" s="118"/>
      <c r="O181" s="118"/>
      <c r="P181" s="118"/>
      <c r="Q181" s="118"/>
      <c r="R181" s="118"/>
      <c r="S181" s="118"/>
      <c r="T181" s="118"/>
      <c r="U181" s="118"/>
      <c r="V181" s="118"/>
    </row>
    <row r="182" spans="1:22" s="8" customFormat="1" ht="15.75">
      <c r="A182" s="144"/>
      <c r="B182" s="157" t="s">
        <v>487</v>
      </c>
      <c r="C182" s="157"/>
      <c r="D182" s="157"/>
      <c r="E182" s="157"/>
      <c r="F182" s="157"/>
      <c r="G182" s="157"/>
      <c r="H182" s="157"/>
      <c r="I182" s="157"/>
      <c r="J182" s="157"/>
      <c r="K182" s="157"/>
      <c r="L182" s="157"/>
      <c r="M182" s="157"/>
      <c r="N182" s="118"/>
      <c r="O182" s="118"/>
      <c r="P182" s="118"/>
      <c r="Q182" s="118"/>
      <c r="R182" s="118"/>
      <c r="S182" s="118"/>
      <c r="T182" s="118"/>
      <c r="U182" s="118"/>
      <c r="V182" s="118"/>
    </row>
    <row r="183" spans="1:22" s="8" customFormat="1" ht="15.75">
      <c r="A183" s="144"/>
      <c r="B183" s="118"/>
      <c r="C183" s="118"/>
      <c r="D183" s="118"/>
      <c r="E183" s="118"/>
      <c r="F183" s="118"/>
      <c r="G183" s="118"/>
      <c r="H183" s="118"/>
      <c r="I183" s="118"/>
      <c r="J183" s="118"/>
      <c r="K183" s="118"/>
      <c r="L183" s="118"/>
      <c r="M183" s="118"/>
      <c r="N183" s="118"/>
      <c r="O183" s="118"/>
      <c r="P183" s="118"/>
      <c r="Q183" s="118"/>
      <c r="R183" s="118"/>
      <c r="S183" s="118"/>
      <c r="T183" s="118"/>
      <c r="U183" s="118"/>
      <c r="V183" s="118"/>
    </row>
    <row r="184" spans="1:22" ht="15.75" customHeight="1">
      <c r="A184" s="113"/>
      <c r="B184" s="157" t="s">
        <v>389</v>
      </c>
      <c r="C184" s="157"/>
      <c r="D184" s="157"/>
      <c r="E184" s="157"/>
      <c r="F184" s="157"/>
      <c r="G184" s="157"/>
      <c r="H184" s="157"/>
      <c r="I184" s="157"/>
      <c r="J184" s="157"/>
      <c r="K184" s="157"/>
      <c r="L184" s="157"/>
      <c r="M184" s="113"/>
      <c r="N184" s="113"/>
      <c r="O184" s="113"/>
      <c r="P184" s="113"/>
      <c r="Q184" s="113"/>
      <c r="R184" s="113"/>
      <c r="S184" s="113"/>
      <c r="T184" s="113"/>
      <c r="U184" s="113"/>
      <c r="V184" s="113"/>
    </row>
    <row r="185" spans="1:22" ht="12.75" customHeight="1">
      <c r="A185" s="113"/>
      <c r="B185" s="119"/>
      <c r="C185" s="119"/>
      <c r="D185" s="119"/>
      <c r="E185" s="119"/>
      <c r="F185" s="119"/>
      <c r="G185" s="119"/>
      <c r="H185" s="113"/>
      <c r="I185" s="113"/>
      <c r="J185" s="113"/>
      <c r="K185" s="113"/>
      <c r="L185" s="113"/>
      <c r="M185" s="113"/>
      <c r="N185" s="113"/>
      <c r="O185" s="113"/>
      <c r="P185" s="113"/>
      <c r="Q185" s="113"/>
      <c r="R185" s="113"/>
      <c r="S185" s="113"/>
      <c r="T185" s="113"/>
      <c r="U185" s="113"/>
      <c r="V185" s="113"/>
    </row>
    <row r="186" spans="1:22" ht="16.5" customHeight="1">
      <c r="A186" s="113"/>
      <c r="B186" s="157" t="s">
        <v>502</v>
      </c>
      <c r="C186" s="157"/>
      <c r="D186" s="157"/>
      <c r="E186" s="157"/>
      <c r="F186" s="157"/>
      <c r="G186" s="157"/>
      <c r="H186" s="157"/>
      <c r="I186" s="157"/>
      <c r="J186" s="157"/>
      <c r="K186" s="157"/>
      <c r="L186" s="157"/>
      <c r="M186" s="157"/>
      <c r="N186" s="113"/>
      <c r="O186" s="113"/>
      <c r="P186" s="113"/>
      <c r="Q186" s="113"/>
      <c r="R186" s="113"/>
      <c r="S186" s="113"/>
      <c r="T186" s="113"/>
      <c r="U186" s="113"/>
      <c r="V186" s="113"/>
    </row>
    <row r="187" spans="1:22" ht="12.75" customHeight="1">
      <c r="A187" s="113"/>
      <c r="B187" s="119"/>
      <c r="C187" s="119"/>
      <c r="D187" s="119"/>
      <c r="E187" s="119"/>
      <c r="F187" s="119"/>
      <c r="G187" s="119"/>
      <c r="H187" s="113"/>
      <c r="I187" s="113"/>
      <c r="J187" s="113"/>
      <c r="K187" s="113"/>
      <c r="L187" s="113"/>
      <c r="M187" s="113"/>
      <c r="N187" s="113"/>
      <c r="O187" s="113"/>
      <c r="P187" s="113"/>
      <c r="Q187" s="113"/>
      <c r="R187" s="113"/>
      <c r="S187" s="113"/>
      <c r="T187" s="113"/>
      <c r="U187" s="113"/>
      <c r="V187" s="113"/>
    </row>
    <row r="188" spans="1:22" ht="15.75" customHeight="1">
      <c r="A188" s="113"/>
      <c r="B188" s="157" t="s">
        <v>503</v>
      </c>
      <c r="C188" s="157"/>
      <c r="D188" s="157"/>
      <c r="E188" s="157"/>
      <c r="F188" s="157"/>
      <c r="G188" s="157"/>
      <c r="H188" s="157"/>
      <c r="I188" s="157"/>
      <c r="J188" s="157"/>
      <c r="K188" s="157"/>
      <c r="L188" s="157"/>
      <c r="M188" s="157"/>
      <c r="N188" s="113"/>
      <c r="O188" s="113"/>
      <c r="P188" s="113"/>
      <c r="Q188" s="113"/>
      <c r="R188" s="113"/>
      <c r="S188" s="113"/>
      <c r="T188" s="113"/>
      <c r="U188" s="113"/>
      <c r="V188" s="113"/>
    </row>
    <row r="189" spans="1:22" ht="12.75" customHeight="1">
      <c r="A189" s="113"/>
      <c r="B189" s="119"/>
      <c r="C189" s="119"/>
      <c r="D189" s="119"/>
      <c r="E189" s="119"/>
      <c r="F189" s="119"/>
      <c r="G189" s="119"/>
      <c r="H189" s="113"/>
      <c r="I189" s="113"/>
      <c r="J189" s="113"/>
      <c r="K189" s="113"/>
      <c r="L189" s="113"/>
      <c r="M189" s="113"/>
      <c r="N189" s="113"/>
      <c r="O189" s="113"/>
      <c r="P189" s="113"/>
      <c r="Q189" s="113"/>
      <c r="R189" s="113"/>
      <c r="S189" s="113"/>
      <c r="T189" s="113"/>
      <c r="U189" s="113"/>
      <c r="V189" s="113"/>
    </row>
    <row r="190" spans="1:22" ht="15.75" customHeight="1">
      <c r="A190" s="113"/>
      <c r="B190" s="157" t="s">
        <v>390</v>
      </c>
      <c r="C190" s="157"/>
      <c r="D190" s="157"/>
      <c r="E190" s="157"/>
      <c r="F190" s="157"/>
      <c r="G190" s="157"/>
      <c r="H190" s="157"/>
      <c r="I190" s="157"/>
      <c r="J190" s="157"/>
      <c r="K190" s="157"/>
      <c r="L190" s="157"/>
      <c r="M190" s="157"/>
      <c r="N190" s="157"/>
      <c r="O190" s="157"/>
      <c r="P190" s="157"/>
      <c r="Q190" s="157"/>
      <c r="R190" s="157"/>
      <c r="S190" s="157"/>
      <c r="T190" s="157"/>
      <c r="U190" s="157"/>
      <c r="V190" s="157"/>
    </row>
    <row r="191" spans="1:22" ht="12.75" customHeight="1">
      <c r="A191" s="113"/>
      <c r="B191" s="119"/>
      <c r="C191" s="119"/>
      <c r="D191" s="119"/>
      <c r="E191" s="119"/>
      <c r="F191" s="119"/>
      <c r="G191" s="119"/>
      <c r="H191" s="113"/>
      <c r="I191" s="113"/>
      <c r="J191" s="113"/>
      <c r="K191" s="113"/>
      <c r="L191" s="113"/>
      <c r="M191" s="113"/>
      <c r="N191" s="113"/>
      <c r="O191" s="113"/>
      <c r="P191" s="113"/>
      <c r="Q191" s="113"/>
      <c r="R191" s="113"/>
      <c r="S191" s="113"/>
      <c r="T191" s="113"/>
      <c r="U191" s="113"/>
      <c r="V191" s="113"/>
    </row>
    <row r="192" spans="1:22" ht="15.75" customHeight="1">
      <c r="A192" s="113"/>
      <c r="B192" s="157" t="s">
        <v>391</v>
      </c>
      <c r="C192" s="157"/>
      <c r="D192" s="157"/>
      <c r="E192" s="157"/>
      <c r="F192" s="157"/>
      <c r="G192" s="157"/>
      <c r="H192" s="157"/>
      <c r="I192" s="157"/>
      <c r="J192" s="157"/>
      <c r="K192" s="157"/>
      <c r="L192" s="157"/>
      <c r="M192" s="113"/>
      <c r="N192" s="113"/>
      <c r="O192" s="113"/>
      <c r="P192" s="113"/>
      <c r="Q192" s="113"/>
      <c r="R192" s="113"/>
      <c r="S192" s="113"/>
      <c r="T192" s="113"/>
      <c r="U192" s="113"/>
      <c r="V192" s="113"/>
    </row>
    <row r="193" spans="1:22" ht="12.75" customHeight="1">
      <c r="A193" s="113"/>
      <c r="B193" s="119"/>
      <c r="C193" s="119"/>
      <c r="D193" s="119"/>
      <c r="E193" s="119"/>
      <c r="F193" s="119"/>
      <c r="G193" s="119"/>
      <c r="H193" s="113"/>
      <c r="I193" s="113"/>
      <c r="J193" s="113"/>
      <c r="K193" s="113"/>
      <c r="L193" s="113"/>
      <c r="M193" s="113"/>
      <c r="N193" s="113"/>
      <c r="O193" s="113"/>
      <c r="P193" s="113"/>
      <c r="Q193" s="113"/>
      <c r="R193" s="113"/>
      <c r="S193" s="113"/>
      <c r="T193" s="113"/>
      <c r="U193" s="113"/>
      <c r="V193" s="113"/>
    </row>
    <row r="194" spans="1:22" ht="15.75" customHeight="1">
      <c r="A194" s="113"/>
      <c r="B194" s="157" t="s">
        <v>392</v>
      </c>
      <c r="C194" s="157"/>
      <c r="D194" s="157"/>
      <c r="E194" s="157"/>
      <c r="F194" s="157"/>
      <c r="G194" s="157"/>
      <c r="H194" s="157"/>
      <c r="I194" s="157"/>
      <c r="J194" s="157"/>
      <c r="K194" s="157"/>
      <c r="L194" s="157"/>
      <c r="M194" s="113"/>
      <c r="N194" s="113"/>
      <c r="O194" s="113"/>
      <c r="P194" s="113"/>
      <c r="Q194" s="113"/>
      <c r="R194" s="113"/>
      <c r="S194" s="113"/>
      <c r="T194" s="113"/>
      <c r="U194" s="113"/>
      <c r="V194" s="113"/>
    </row>
    <row r="195" spans="1:22" ht="12.75" customHeight="1">
      <c r="A195" s="113"/>
      <c r="B195" s="113"/>
      <c r="C195" s="113"/>
      <c r="D195" s="113"/>
      <c r="E195" s="113"/>
      <c r="F195" s="113"/>
      <c r="G195" s="113"/>
      <c r="H195" s="113"/>
      <c r="I195" s="113"/>
      <c r="J195" s="113"/>
      <c r="K195" s="113"/>
      <c r="L195" s="113"/>
      <c r="M195" s="113"/>
      <c r="N195" s="113"/>
      <c r="O195" s="113"/>
      <c r="P195" s="113"/>
      <c r="Q195" s="113"/>
      <c r="R195" s="113"/>
      <c r="S195" s="113"/>
      <c r="T195" s="113"/>
      <c r="U195" s="113"/>
      <c r="V195" s="113"/>
    </row>
    <row r="196" spans="1:22" ht="15.75">
      <c r="A196" s="113"/>
      <c r="B196" s="157" t="s">
        <v>393</v>
      </c>
      <c r="C196" s="157"/>
      <c r="D196" s="157"/>
      <c r="E196" s="157"/>
      <c r="F196" s="157"/>
      <c r="G196" s="157"/>
      <c r="H196" s="157"/>
      <c r="I196" s="157"/>
      <c r="J196" s="157"/>
      <c r="K196" s="157"/>
      <c r="L196" s="157"/>
      <c r="M196" s="113"/>
      <c r="N196" s="113"/>
      <c r="O196" s="113"/>
      <c r="P196" s="113"/>
      <c r="Q196" s="113"/>
      <c r="R196" s="113"/>
      <c r="S196" s="113"/>
      <c r="T196" s="113"/>
      <c r="U196" s="113"/>
      <c r="V196" s="113"/>
    </row>
    <row r="197" spans="1:22" ht="12.75" customHeight="1">
      <c r="A197" s="113"/>
      <c r="B197" s="113"/>
      <c r="C197" s="113"/>
      <c r="D197" s="113"/>
      <c r="E197" s="113"/>
      <c r="F197" s="113"/>
      <c r="G197" s="113"/>
      <c r="H197" s="113"/>
      <c r="I197" s="113"/>
      <c r="J197" s="113"/>
      <c r="K197" s="113"/>
      <c r="L197" s="113"/>
      <c r="M197" s="113"/>
      <c r="N197" s="113"/>
      <c r="O197" s="113"/>
      <c r="P197" s="113"/>
      <c r="Q197" s="113"/>
      <c r="R197" s="113"/>
      <c r="S197" s="113"/>
      <c r="T197" s="113"/>
      <c r="U197" s="113"/>
      <c r="V197" s="113"/>
    </row>
    <row r="198" spans="1:22" ht="15.75">
      <c r="A198" s="113"/>
      <c r="B198" s="157" t="s">
        <v>504</v>
      </c>
      <c r="C198" s="157"/>
      <c r="D198" s="157"/>
      <c r="E198" s="157"/>
      <c r="F198" s="157"/>
      <c r="G198" s="157"/>
      <c r="H198" s="157"/>
      <c r="I198" s="157"/>
      <c r="J198" s="157"/>
      <c r="K198" s="157"/>
      <c r="L198" s="157"/>
      <c r="M198" s="113"/>
      <c r="N198" s="113"/>
      <c r="O198" s="113"/>
      <c r="P198" s="113"/>
      <c r="Q198" s="113"/>
      <c r="R198" s="113"/>
      <c r="S198" s="113"/>
      <c r="T198" s="113"/>
      <c r="U198" s="113"/>
      <c r="V198" s="113"/>
    </row>
    <row r="199" spans="1:22" ht="12.75" customHeight="1">
      <c r="A199" s="113"/>
      <c r="B199" s="113"/>
      <c r="C199" s="113"/>
      <c r="D199" s="113"/>
      <c r="E199" s="113"/>
      <c r="F199" s="113"/>
      <c r="G199" s="113"/>
      <c r="H199" s="113"/>
      <c r="I199" s="113"/>
      <c r="J199" s="113"/>
      <c r="K199" s="113"/>
      <c r="L199" s="113"/>
      <c r="M199" s="113"/>
      <c r="N199" s="113"/>
      <c r="O199" s="113"/>
      <c r="P199" s="113"/>
      <c r="Q199" s="113"/>
      <c r="R199" s="113"/>
      <c r="S199" s="113"/>
      <c r="T199" s="113"/>
      <c r="U199" s="113"/>
      <c r="V199" s="113"/>
    </row>
    <row r="200" spans="1:22" ht="15.75">
      <c r="A200" s="113"/>
      <c r="B200" s="157" t="s">
        <v>317</v>
      </c>
      <c r="C200" s="157"/>
      <c r="D200" s="157"/>
      <c r="E200" s="157"/>
      <c r="F200" s="157"/>
      <c r="G200" s="157"/>
      <c r="H200" s="157"/>
      <c r="I200" s="157"/>
      <c r="J200" s="157"/>
      <c r="K200" s="157"/>
      <c r="L200" s="157"/>
      <c r="M200" s="113"/>
      <c r="N200" s="113"/>
      <c r="O200" s="113"/>
      <c r="P200" s="113"/>
      <c r="Q200" s="113"/>
      <c r="R200" s="113"/>
      <c r="S200" s="113"/>
      <c r="T200" s="113"/>
      <c r="U200" s="113"/>
      <c r="V200" s="113"/>
    </row>
    <row r="201" spans="1:22" ht="12.75" customHeight="1">
      <c r="A201" s="113"/>
      <c r="B201" s="113"/>
      <c r="C201" s="113"/>
      <c r="D201" s="113"/>
      <c r="E201" s="113"/>
      <c r="F201" s="113"/>
      <c r="G201" s="113"/>
      <c r="H201" s="113"/>
      <c r="I201" s="113"/>
      <c r="J201" s="113"/>
      <c r="K201" s="113"/>
      <c r="L201" s="113"/>
      <c r="M201" s="113"/>
      <c r="N201" s="113"/>
      <c r="O201" s="113"/>
      <c r="P201" s="113"/>
      <c r="Q201" s="113"/>
      <c r="R201" s="113"/>
      <c r="S201" s="113"/>
      <c r="T201" s="113"/>
      <c r="U201" s="113"/>
      <c r="V201" s="113"/>
    </row>
    <row r="202" spans="1:22" ht="15.75">
      <c r="A202" s="113"/>
      <c r="B202" s="157" t="s">
        <v>394</v>
      </c>
      <c r="C202" s="157"/>
      <c r="D202" s="157"/>
      <c r="E202" s="157"/>
      <c r="F202" s="157"/>
      <c r="G202" s="157"/>
      <c r="H202" s="157"/>
      <c r="I202" s="157"/>
      <c r="J202" s="157"/>
      <c r="K202" s="157"/>
      <c r="L202" s="157"/>
      <c r="M202" s="157"/>
      <c r="N202" s="157"/>
      <c r="O202" s="157"/>
      <c r="P202" s="157"/>
      <c r="Q202" s="157"/>
      <c r="R202" s="157"/>
      <c r="S202" s="157"/>
      <c r="T202" s="157"/>
      <c r="U202" s="157"/>
      <c r="V202" s="157"/>
    </row>
    <row r="203" spans="1:22" ht="12.75" customHeight="1">
      <c r="A203" s="113"/>
      <c r="B203" s="113"/>
      <c r="C203" s="113"/>
      <c r="D203" s="113"/>
      <c r="E203" s="113"/>
      <c r="F203" s="113"/>
      <c r="G203" s="113"/>
      <c r="H203" s="113"/>
      <c r="I203" s="113"/>
      <c r="J203" s="113"/>
      <c r="K203" s="113"/>
      <c r="L203" s="113"/>
      <c r="M203" s="113"/>
      <c r="N203" s="113"/>
      <c r="O203" s="113"/>
      <c r="P203" s="113"/>
      <c r="Q203" s="113"/>
      <c r="R203" s="113"/>
      <c r="S203" s="113"/>
      <c r="T203" s="113"/>
      <c r="U203" s="113"/>
      <c r="V203" s="113"/>
    </row>
    <row r="204" spans="1:22" ht="15.75">
      <c r="A204" s="113"/>
      <c r="B204" s="157" t="s">
        <v>395</v>
      </c>
      <c r="C204" s="157"/>
      <c r="D204" s="157"/>
      <c r="E204" s="157"/>
      <c r="F204" s="157"/>
      <c r="G204" s="157"/>
      <c r="H204" s="157"/>
      <c r="I204" s="157"/>
      <c r="J204" s="157"/>
      <c r="K204" s="157"/>
      <c r="L204" s="157"/>
      <c r="M204" s="113"/>
      <c r="N204" s="113"/>
      <c r="O204" s="113"/>
      <c r="P204" s="113"/>
      <c r="Q204" s="113"/>
      <c r="R204" s="113"/>
      <c r="S204" s="113"/>
      <c r="T204" s="113"/>
      <c r="U204" s="113"/>
      <c r="V204" s="113"/>
    </row>
    <row r="205" spans="1:22" ht="12.75" customHeight="1">
      <c r="A205" s="113"/>
      <c r="B205" s="113"/>
      <c r="C205" s="113"/>
      <c r="D205" s="113"/>
      <c r="E205" s="113"/>
      <c r="F205" s="113"/>
      <c r="G205" s="113"/>
      <c r="H205" s="113"/>
      <c r="I205" s="113"/>
      <c r="J205" s="113"/>
      <c r="K205" s="113"/>
      <c r="L205" s="113"/>
      <c r="M205" s="113"/>
      <c r="N205" s="113"/>
      <c r="O205" s="113"/>
      <c r="P205" s="113"/>
      <c r="Q205" s="113"/>
      <c r="R205" s="113"/>
      <c r="S205" s="113"/>
      <c r="T205" s="113"/>
      <c r="U205" s="113"/>
      <c r="V205" s="113"/>
    </row>
    <row r="206" spans="1:22" ht="15.75">
      <c r="A206" s="113"/>
      <c r="B206" s="157" t="s">
        <v>396</v>
      </c>
      <c r="C206" s="157"/>
      <c r="D206" s="157"/>
      <c r="E206" s="157"/>
      <c r="F206" s="157"/>
      <c r="G206" s="157"/>
      <c r="H206" s="157"/>
      <c r="I206" s="157"/>
      <c r="J206" s="157"/>
      <c r="K206" s="157"/>
      <c r="L206" s="157"/>
      <c r="M206" s="113"/>
      <c r="N206" s="113"/>
      <c r="O206" s="113"/>
      <c r="P206" s="113"/>
      <c r="Q206" s="113"/>
      <c r="R206" s="113"/>
      <c r="S206" s="113"/>
      <c r="T206" s="113"/>
      <c r="U206" s="113"/>
      <c r="V206" s="113"/>
    </row>
    <row r="207" spans="1:22" ht="15.75">
      <c r="A207" s="113"/>
      <c r="B207" s="145"/>
      <c r="C207" s="145"/>
      <c r="D207" s="145"/>
      <c r="E207" s="145"/>
      <c r="F207" s="145"/>
      <c r="G207" s="145"/>
      <c r="H207" s="145"/>
      <c r="I207" s="145"/>
      <c r="J207" s="145"/>
      <c r="K207" s="145"/>
      <c r="L207" s="145"/>
      <c r="M207" s="113"/>
      <c r="N207" s="113"/>
      <c r="O207" s="113"/>
      <c r="P207" s="113"/>
      <c r="Q207" s="113"/>
      <c r="R207" s="113"/>
      <c r="S207" s="113"/>
      <c r="T207" s="113"/>
      <c r="U207" s="113"/>
      <c r="V207" s="113"/>
    </row>
    <row r="208" spans="2:7" ht="15.75">
      <c r="B208" s="5" t="s">
        <v>353</v>
      </c>
      <c r="C208" s="9"/>
      <c r="D208" s="9"/>
      <c r="E208" s="9"/>
      <c r="F208" s="9"/>
      <c r="G208" s="9"/>
    </row>
    <row r="209" spans="1:22" ht="15.75">
      <c r="A209" s="113"/>
      <c r="B209" s="113"/>
      <c r="C209" s="113"/>
      <c r="D209" s="113"/>
      <c r="E209" s="113"/>
      <c r="F209" s="113"/>
      <c r="G209" s="113"/>
      <c r="H209" s="113"/>
      <c r="I209" s="113"/>
      <c r="J209" s="113"/>
      <c r="K209" s="113"/>
      <c r="L209" s="113"/>
      <c r="M209" s="113"/>
      <c r="N209" s="113"/>
      <c r="O209" s="113"/>
      <c r="P209" s="113"/>
      <c r="Q209" s="113"/>
      <c r="R209" s="113"/>
      <c r="S209" s="113"/>
      <c r="T209" s="113"/>
      <c r="U209" s="113"/>
      <c r="V209" s="113"/>
    </row>
    <row r="210" spans="1:22" ht="15.75">
      <c r="A210" s="113"/>
      <c r="B210" s="157" t="s">
        <v>318</v>
      </c>
      <c r="C210" s="157"/>
      <c r="D210" s="157"/>
      <c r="E210" s="157"/>
      <c r="F210" s="157"/>
      <c r="G210" s="157"/>
      <c r="H210" s="157"/>
      <c r="I210" s="157"/>
      <c r="J210" s="157"/>
      <c r="K210" s="157"/>
      <c r="L210" s="157"/>
      <c r="M210" s="113"/>
      <c r="N210" s="113"/>
      <c r="O210" s="113"/>
      <c r="P210" s="113"/>
      <c r="Q210" s="113"/>
      <c r="R210" s="113"/>
      <c r="S210" s="113"/>
      <c r="T210" s="113"/>
      <c r="U210" s="113"/>
      <c r="V210" s="113"/>
    </row>
    <row r="211" spans="1:22" ht="15.75">
      <c r="A211" s="113"/>
      <c r="B211" s="113"/>
      <c r="C211" s="113"/>
      <c r="D211" s="113"/>
      <c r="E211" s="113"/>
      <c r="F211" s="113"/>
      <c r="G211" s="113"/>
      <c r="H211" s="113"/>
      <c r="I211" s="113"/>
      <c r="J211" s="113"/>
      <c r="K211" s="113"/>
      <c r="L211" s="113"/>
      <c r="M211" s="113"/>
      <c r="N211" s="113"/>
      <c r="O211" s="113"/>
      <c r="P211" s="113"/>
      <c r="Q211" s="113"/>
      <c r="R211" s="113"/>
      <c r="S211" s="113"/>
      <c r="T211" s="113"/>
      <c r="U211" s="113"/>
      <c r="V211" s="113"/>
    </row>
    <row r="212" spans="1:22" ht="15.75">
      <c r="A212" s="113"/>
      <c r="B212" s="157" t="s">
        <v>494</v>
      </c>
      <c r="C212" s="157"/>
      <c r="D212" s="157"/>
      <c r="E212" s="157"/>
      <c r="F212" s="157"/>
      <c r="G212" s="157"/>
      <c r="H212" s="157"/>
      <c r="I212" s="157"/>
      <c r="J212" s="157"/>
      <c r="K212" s="157"/>
      <c r="L212" s="157"/>
      <c r="M212" s="113"/>
      <c r="N212" s="113"/>
      <c r="O212" s="113"/>
      <c r="P212" s="113"/>
      <c r="Q212" s="113"/>
      <c r="R212" s="113"/>
      <c r="S212" s="113"/>
      <c r="T212" s="113"/>
      <c r="U212" s="113"/>
      <c r="V212" s="113"/>
    </row>
    <row r="213" spans="1:22" ht="15.75">
      <c r="A213" s="113"/>
      <c r="B213" s="113"/>
      <c r="C213" s="113"/>
      <c r="D213" s="113"/>
      <c r="E213" s="113"/>
      <c r="F213" s="113"/>
      <c r="G213" s="113"/>
      <c r="H213" s="113"/>
      <c r="I213" s="113"/>
      <c r="J213" s="113"/>
      <c r="K213" s="113"/>
      <c r="L213" s="113"/>
      <c r="M213" s="113"/>
      <c r="N213" s="113"/>
      <c r="O213" s="113"/>
      <c r="P213" s="113"/>
      <c r="Q213" s="113"/>
      <c r="R213" s="113"/>
      <c r="S213" s="113"/>
      <c r="T213" s="113"/>
      <c r="U213" s="113"/>
      <c r="V213" s="113"/>
    </row>
    <row r="214" spans="1:22" ht="15.75">
      <c r="A214" s="113"/>
      <c r="B214" s="157" t="s">
        <v>495</v>
      </c>
      <c r="C214" s="157"/>
      <c r="D214" s="157"/>
      <c r="E214" s="157"/>
      <c r="F214" s="157"/>
      <c r="G214" s="157"/>
      <c r="H214" s="157"/>
      <c r="I214" s="157"/>
      <c r="J214" s="157"/>
      <c r="K214" s="157"/>
      <c r="L214" s="157"/>
      <c r="M214" s="113"/>
      <c r="N214" s="113"/>
      <c r="O214" s="113"/>
      <c r="P214" s="113"/>
      <c r="Q214" s="113"/>
      <c r="R214" s="113"/>
      <c r="S214" s="113"/>
      <c r="T214" s="113"/>
      <c r="U214" s="113"/>
      <c r="V214" s="113"/>
    </row>
    <row r="215" spans="1:22" ht="15.75">
      <c r="A215" s="113"/>
      <c r="B215" s="113"/>
      <c r="C215" s="113"/>
      <c r="D215" s="113"/>
      <c r="E215" s="113"/>
      <c r="F215" s="113"/>
      <c r="G215" s="113"/>
      <c r="H215" s="113"/>
      <c r="I215" s="113"/>
      <c r="J215" s="113"/>
      <c r="K215" s="113"/>
      <c r="L215" s="113"/>
      <c r="M215" s="113"/>
      <c r="N215" s="113"/>
      <c r="O215" s="113"/>
      <c r="P215" s="113"/>
      <c r="Q215" s="113"/>
      <c r="R215" s="113"/>
      <c r="S215" s="113"/>
      <c r="T215" s="113"/>
      <c r="U215" s="113"/>
      <c r="V215" s="113"/>
    </row>
    <row r="216" spans="1:22" ht="15.75">
      <c r="A216" s="113"/>
      <c r="B216" s="157" t="s">
        <v>481</v>
      </c>
      <c r="C216" s="157"/>
      <c r="D216" s="157"/>
      <c r="E216" s="157"/>
      <c r="F216" s="157"/>
      <c r="G216" s="157"/>
      <c r="H216" s="157"/>
      <c r="I216" s="157"/>
      <c r="J216" s="157"/>
      <c r="K216" s="157"/>
      <c r="L216" s="157"/>
      <c r="M216" s="113"/>
      <c r="N216" s="113"/>
      <c r="O216" s="113"/>
      <c r="P216" s="113"/>
      <c r="Q216" s="113"/>
      <c r="R216" s="113"/>
      <c r="S216" s="113"/>
      <c r="T216" s="113"/>
      <c r="U216" s="113"/>
      <c r="V216" s="113"/>
    </row>
    <row r="217" spans="1:22" ht="15.75">
      <c r="A217" s="113"/>
      <c r="B217" s="113"/>
      <c r="C217" s="113"/>
      <c r="D217" s="113"/>
      <c r="E217" s="113"/>
      <c r="F217" s="113"/>
      <c r="G217" s="113"/>
      <c r="H217" s="113"/>
      <c r="I217" s="113"/>
      <c r="J217" s="113"/>
      <c r="K217" s="113"/>
      <c r="L217" s="113"/>
      <c r="M217" s="113"/>
      <c r="N217" s="113"/>
      <c r="O217" s="113"/>
      <c r="P217" s="113"/>
      <c r="Q217" s="113"/>
      <c r="R217" s="113"/>
      <c r="S217" s="113"/>
      <c r="T217" s="113"/>
      <c r="U217" s="113"/>
      <c r="V217" s="113"/>
    </row>
    <row r="218" spans="1:22" ht="15.75">
      <c r="A218" s="113"/>
      <c r="B218" s="157" t="s">
        <v>397</v>
      </c>
      <c r="C218" s="157"/>
      <c r="D218" s="157"/>
      <c r="E218" s="157"/>
      <c r="F218" s="157"/>
      <c r="G218" s="157"/>
      <c r="H218" s="157"/>
      <c r="I218" s="157"/>
      <c r="J218" s="157"/>
      <c r="K218" s="157"/>
      <c r="L218" s="157"/>
      <c r="M218" s="113"/>
      <c r="N218" s="113"/>
      <c r="O218" s="113"/>
      <c r="P218" s="113"/>
      <c r="Q218" s="113"/>
      <c r="R218" s="113"/>
      <c r="S218" s="113"/>
      <c r="T218" s="113"/>
      <c r="U218" s="113"/>
      <c r="V218" s="113"/>
    </row>
    <row r="219" spans="1:22" ht="15.75">
      <c r="A219" s="113"/>
      <c r="B219" s="113"/>
      <c r="C219" s="113"/>
      <c r="D219" s="113"/>
      <c r="E219" s="113"/>
      <c r="F219" s="113"/>
      <c r="G219" s="113"/>
      <c r="H219" s="113"/>
      <c r="I219" s="113"/>
      <c r="J219" s="113"/>
      <c r="K219" s="113"/>
      <c r="L219" s="113"/>
      <c r="M219" s="113"/>
      <c r="N219" s="113"/>
      <c r="O219" s="113"/>
      <c r="P219" s="113"/>
      <c r="Q219" s="113"/>
      <c r="R219" s="113"/>
      <c r="S219" s="113"/>
      <c r="T219" s="113"/>
      <c r="U219" s="113"/>
      <c r="V219" s="113"/>
    </row>
    <row r="220" spans="1:22" ht="15.75">
      <c r="A220" s="113"/>
      <c r="B220" s="157" t="s">
        <v>482</v>
      </c>
      <c r="C220" s="157"/>
      <c r="D220" s="157"/>
      <c r="E220" s="157"/>
      <c r="F220" s="157"/>
      <c r="G220" s="157"/>
      <c r="H220" s="157"/>
      <c r="I220" s="157"/>
      <c r="J220" s="157"/>
      <c r="K220" s="157"/>
      <c r="L220" s="157"/>
      <c r="M220" s="113"/>
      <c r="N220" s="113"/>
      <c r="O220" s="113"/>
      <c r="P220" s="113"/>
      <c r="Q220" s="113"/>
      <c r="R220" s="113"/>
      <c r="S220" s="113"/>
      <c r="T220" s="113"/>
      <c r="U220" s="113"/>
      <c r="V220" s="113"/>
    </row>
    <row r="221" spans="1:22" ht="15.75">
      <c r="A221" s="113"/>
      <c r="B221" s="113"/>
      <c r="C221" s="113"/>
      <c r="D221" s="113"/>
      <c r="E221" s="113"/>
      <c r="F221" s="113"/>
      <c r="G221" s="113"/>
      <c r="H221" s="113"/>
      <c r="I221" s="113"/>
      <c r="J221" s="113"/>
      <c r="K221" s="113"/>
      <c r="L221" s="113"/>
      <c r="M221" s="113"/>
      <c r="N221" s="113"/>
      <c r="O221" s="113"/>
      <c r="P221" s="113"/>
      <c r="Q221" s="113"/>
      <c r="R221" s="113"/>
      <c r="S221" s="113"/>
      <c r="T221" s="113"/>
      <c r="U221" s="113"/>
      <c r="V221" s="113"/>
    </row>
    <row r="222" spans="1:22" ht="15.75">
      <c r="A222" s="113"/>
      <c r="B222" s="157" t="s">
        <v>398</v>
      </c>
      <c r="C222" s="157"/>
      <c r="D222" s="157"/>
      <c r="E222" s="157"/>
      <c r="F222" s="157"/>
      <c r="G222" s="157"/>
      <c r="H222" s="157"/>
      <c r="I222" s="157"/>
      <c r="J222" s="157"/>
      <c r="K222" s="157"/>
      <c r="L222" s="157"/>
      <c r="M222" s="113"/>
      <c r="N222" s="113"/>
      <c r="O222" s="113"/>
      <c r="P222" s="113"/>
      <c r="Q222" s="113"/>
      <c r="R222" s="113"/>
      <c r="S222" s="113"/>
      <c r="T222" s="113"/>
      <c r="U222" s="113"/>
      <c r="V222" s="113"/>
    </row>
    <row r="223" spans="1:22" ht="15.75">
      <c r="A223" s="113"/>
      <c r="B223" s="113"/>
      <c r="C223" s="113"/>
      <c r="D223" s="113"/>
      <c r="E223" s="113"/>
      <c r="F223" s="113"/>
      <c r="G223" s="113"/>
      <c r="H223" s="113"/>
      <c r="I223" s="113"/>
      <c r="J223" s="113"/>
      <c r="K223" s="113"/>
      <c r="L223" s="113"/>
      <c r="M223" s="113"/>
      <c r="N223" s="113"/>
      <c r="O223" s="113"/>
      <c r="P223" s="113"/>
      <c r="Q223" s="113"/>
      <c r="R223" s="113"/>
      <c r="S223" s="113"/>
      <c r="T223" s="113"/>
      <c r="U223" s="113"/>
      <c r="V223" s="113"/>
    </row>
    <row r="224" spans="1:22" ht="15.75">
      <c r="A224" s="113"/>
      <c r="B224" s="157" t="s">
        <v>399</v>
      </c>
      <c r="C224" s="157"/>
      <c r="D224" s="157"/>
      <c r="E224" s="157"/>
      <c r="F224" s="157"/>
      <c r="G224" s="157"/>
      <c r="H224" s="157"/>
      <c r="I224" s="157"/>
      <c r="J224" s="157"/>
      <c r="K224" s="157"/>
      <c r="L224" s="157"/>
      <c r="M224" s="113"/>
      <c r="N224" s="113"/>
      <c r="O224" s="113"/>
      <c r="P224" s="113"/>
      <c r="Q224" s="113"/>
      <c r="R224" s="113"/>
      <c r="S224" s="113"/>
      <c r="T224" s="113"/>
      <c r="U224" s="113"/>
      <c r="V224" s="113"/>
    </row>
    <row r="225" spans="1:22" ht="15.75">
      <c r="A225" s="113"/>
      <c r="B225" s="113"/>
      <c r="C225" s="113"/>
      <c r="D225" s="113"/>
      <c r="E225" s="113"/>
      <c r="F225" s="113"/>
      <c r="G225" s="113"/>
      <c r="H225" s="113"/>
      <c r="I225" s="113"/>
      <c r="J225" s="113"/>
      <c r="K225" s="113"/>
      <c r="L225" s="113"/>
      <c r="M225" s="113"/>
      <c r="N225" s="113"/>
      <c r="O225" s="113"/>
      <c r="P225" s="113"/>
      <c r="Q225" s="113"/>
      <c r="R225" s="113"/>
      <c r="S225" s="113"/>
      <c r="T225" s="113"/>
      <c r="U225" s="113"/>
      <c r="V225" s="113"/>
    </row>
    <row r="226" spans="1:22" ht="15.75">
      <c r="A226" s="113"/>
      <c r="B226" s="157" t="s">
        <v>400</v>
      </c>
      <c r="C226" s="157"/>
      <c r="D226" s="157"/>
      <c r="E226" s="157"/>
      <c r="F226" s="157"/>
      <c r="G226" s="157"/>
      <c r="H226" s="157"/>
      <c r="I226" s="157"/>
      <c r="J226" s="157"/>
      <c r="K226" s="157"/>
      <c r="L226" s="157"/>
      <c r="M226" s="157"/>
      <c r="N226" s="157"/>
      <c r="O226" s="157"/>
      <c r="P226" s="157"/>
      <c r="Q226" s="157"/>
      <c r="R226" s="157"/>
      <c r="S226" s="157"/>
      <c r="T226" s="157"/>
      <c r="U226" s="157"/>
      <c r="V226" s="157"/>
    </row>
    <row r="227" spans="1:22" ht="15.75">
      <c r="A227" s="113"/>
      <c r="B227" s="113"/>
      <c r="C227" s="113"/>
      <c r="D227" s="113"/>
      <c r="E227" s="113"/>
      <c r="F227" s="113"/>
      <c r="G227" s="113"/>
      <c r="H227" s="113"/>
      <c r="I227" s="113"/>
      <c r="J227" s="113"/>
      <c r="K227" s="113"/>
      <c r="L227" s="113"/>
      <c r="M227" s="113"/>
      <c r="N227" s="113"/>
      <c r="O227" s="113"/>
      <c r="P227" s="113"/>
      <c r="Q227" s="113"/>
      <c r="R227" s="113"/>
      <c r="S227" s="113"/>
      <c r="T227" s="113"/>
      <c r="U227" s="113"/>
      <c r="V227" s="113"/>
    </row>
    <row r="228" spans="1:22" ht="15.75">
      <c r="A228" s="113"/>
      <c r="B228" s="157" t="s">
        <v>496</v>
      </c>
      <c r="C228" s="157"/>
      <c r="D228" s="157"/>
      <c r="E228" s="157"/>
      <c r="F228" s="157"/>
      <c r="G228" s="157"/>
      <c r="H228" s="157"/>
      <c r="I228" s="157"/>
      <c r="J228" s="157"/>
      <c r="K228" s="157"/>
      <c r="L228" s="157"/>
      <c r="M228" s="157"/>
      <c r="N228" s="113"/>
      <c r="O228" s="113"/>
      <c r="P228" s="113"/>
      <c r="Q228" s="113"/>
      <c r="R228" s="113"/>
      <c r="S228" s="113"/>
      <c r="T228" s="113"/>
      <c r="U228" s="113"/>
      <c r="V228" s="113"/>
    </row>
    <row r="229" spans="1:22" ht="15.75">
      <c r="A229" s="113"/>
      <c r="B229" s="113"/>
      <c r="C229" s="113"/>
      <c r="D229" s="113"/>
      <c r="E229" s="113"/>
      <c r="F229" s="113"/>
      <c r="G229" s="113"/>
      <c r="H229" s="113"/>
      <c r="I229" s="113"/>
      <c r="J229" s="113"/>
      <c r="K229" s="113"/>
      <c r="L229" s="113"/>
      <c r="M229" s="113"/>
      <c r="N229" s="113"/>
      <c r="O229" s="113"/>
      <c r="P229" s="113"/>
      <c r="Q229" s="113"/>
      <c r="R229" s="113"/>
      <c r="S229" s="113"/>
      <c r="T229" s="113"/>
      <c r="U229" s="113"/>
      <c r="V229" s="113"/>
    </row>
    <row r="230" spans="1:22" ht="15.75">
      <c r="A230" s="113"/>
      <c r="B230" s="157" t="s">
        <v>483</v>
      </c>
      <c r="C230" s="157"/>
      <c r="D230" s="157"/>
      <c r="E230" s="157"/>
      <c r="F230" s="157"/>
      <c r="G230" s="157"/>
      <c r="H230" s="157"/>
      <c r="I230" s="157"/>
      <c r="J230" s="157"/>
      <c r="K230" s="157"/>
      <c r="L230" s="157"/>
      <c r="M230" s="157"/>
      <c r="N230" s="157"/>
      <c r="O230" s="157"/>
      <c r="P230" s="157"/>
      <c r="Q230" s="157"/>
      <c r="R230" s="157"/>
      <c r="S230" s="157"/>
      <c r="T230" s="157"/>
      <c r="U230" s="157"/>
      <c r="V230" s="157"/>
    </row>
    <row r="231" spans="1:22" ht="15.75">
      <c r="A231" s="113"/>
      <c r="B231" s="113"/>
      <c r="C231" s="113"/>
      <c r="D231" s="113"/>
      <c r="E231" s="113"/>
      <c r="F231" s="113"/>
      <c r="G231" s="113"/>
      <c r="H231" s="113"/>
      <c r="I231" s="113"/>
      <c r="J231" s="113"/>
      <c r="K231" s="113"/>
      <c r="L231" s="113"/>
      <c r="M231" s="113"/>
      <c r="N231" s="113"/>
      <c r="O231" s="113"/>
      <c r="P231" s="113"/>
      <c r="Q231" s="113"/>
      <c r="R231" s="113"/>
      <c r="S231" s="113"/>
      <c r="T231" s="113"/>
      <c r="U231" s="113"/>
      <c r="V231" s="113"/>
    </row>
    <row r="232" spans="1:22" ht="15.75">
      <c r="A232" s="113"/>
      <c r="B232" s="157" t="s">
        <v>497</v>
      </c>
      <c r="C232" s="157"/>
      <c r="D232" s="157"/>
      <c r="E232" s="157"/>
      <c r="F232" s="157"/>
      <c r="G232" s="157"/>
      <c r="H232" s="157"/>
      <c r="I232" s="157"/>
      <c r="J232" s="157"/>
      <c r="K232" s="157"/>
      <c r="L232" s="157"/>
      <c r="M232" s="157"/>
      <c r="N232" s="113"/>
      <c r="O232" s="113"/>
      <c r="P232" s="113"/>
      <c r="Q232" s="113"/>
      <c r="R232" s="113"/>
      <c r="S232" s="113"/>
      <c r="T232" s="113"/>
      <c r="U232" s="113"/>
      <c r="V232" s="113"/>
    </row>
    <row r="233" spans="1:22" ht="15.75">
      <c r="A233" s="113"/>
      <c r="B233" s="113"/>
      <c r="C233" s="113"/>
      <c r="D233" s="113"/>
      <c r="E233" s="113"/>
      <c r="F233" s="113"/>
      <c r="G233" s="113"/>
      <c r="H233" s="113"/>
      <c r="I233" s="113"/>
      <c r="J233" s="113"/>
      <c r="K233" s="113"/>
      <c r="L233" s="113"/>
      <c r="M233" s="113"/>
      <c r="N233" s="113"/>
      <c r="O233" s="113"/>
      <c r="P233" s="113"/>
      <c r="Q233" s="113"/>
      <c r="R233" s="113"/>
      <c r="S233" s="113"/>
      <c r="T233" s="113"/>
      <c r="U233" s="113"/>
      <c r="V233" s="113"/>
    </row>
    <row r="234" spans="1:22" ht="15.75">
      <c r="A234" s="113"/>
      <c r="B234" s="157" t="s">
        <v>498</v>
      </c>
      <c r="C234" s="157"/>
      <c r="D234" s="157"/>
      <c r="E234" s="157"/>
      <c r="F234" s="157"/>
      <c r="G234" s="157"/>
      <c r="H234" s="157"/>
      <c r="I234" s="157"/>
      <c r="J234" s="157"/>
      <c r="K234" s="157"/>
      <c r="L234" s="157"/>
      <c r="M234" s="113"/>
      <c r="N234" s="113"/>
      <c r="O234" s="113"/>
      <c r="P234" s="113"/>
      <c r="Q234" s="113"/>
      <c r="R234" s="113"/>
      <c r="S234" s="113"/>
      <c r="T234" s="113"/>
      <c r="U234" s="113"/>
      <c r="V234" s="113"/>
    </row>
    <row r="235" spans="1:22" ht="15.75">
      <c r="A235" s="113"/>
      <c r="B235" s="113" t="s">
        <v>234</v>
      </c>
      <c r="C235" s="113"/>
      <c r="D235" s="113"/>
      <c r="E235" s="113"/>
      <c r="F235" s="113"/>
      <c r="G235" s="113"/>
      <c r="H235" s="113"/>
      <c r="I235" s="113"/>
      <c r="J235" s="113"/>
      <c r="K235" s="113"/>
      <c r="L235" s="113"/>
      <c r="M235" s="113"/>
      <c r="N235" s="113"/>
      <c r="O235" s="113"/>
      <c r="P235" s="113"/>
      <c r="Q235" s="113"/>
      <c r="R235" s="113"/>
      <c r="S235" s="113"/>
      <c r="T235" s="113"/>
      <c r="U235" s="113"/>
      <c r="V235" s="113"/>
    </row>
    <row r="236" spans="1:22" ht="16.5" customHeight="1">
      <c r="A236" s="113"/>
      <c r="B236" s="157" t="s">
        <v>484</v>
      </c>
      <c r="C236" s="157"/>
      <c r="D236" s="157"/>
      <c r="E236" s="157"/>
      <c r="F236" s="157"/>
      <c r="G236" s="157"/>
      <c r="H236" s="157"/>
      <c r="I236" s="157"/>
      <c r="J236" s="157"/>
      <c r="K236" s="157"/>
      <c r="L236" s="157"/>
      <c r="M236" s="113"/>
      <c r="N236" s="113"/>
      <c r="O236" s="113"/>
      <c r="P236" s="113"/>
      <c r="Q236" s="113"/>
      <c r="R236" s="113"/>
      <c r="S236" s="113"/>
      <c r="T236" s="113"/>
      <c r="U236" s="113"/>
      <c r="V236" s="113"/>
    </row>
    <row r="237" spans="1:22" ht="15.75">
      <c r="A237" s="113"/>
      <c r="B237" s="113"/>
      <c r="C237" s="113"/>
      <c r="D237" s="113"/>
      <c r="E237" s="113"/>
      <c r="F237" s="113"/>
      <c r="G237" s="113"/>
      <c r="H237" s="113"/>
      <c r="I237" s="113"/>
      <c r="J237" s="113"/>
      <c r="K237" s="113"/>
      <c r="L237" s="113"/>
      <c r="M237" s="113"/>
      <c r="N237" s="113"/>
      <c r="O237" s="113"/>
      <c r="P237" s="113"/>
      <c r="Q237" s="113"/>
      <c r="R237" s="113"/>
      <c r="S237" s="113"/>
      <c r="T237" s="113"/>
      <c r="U237" s="113"/>
      <c r="V237" s="113"/>
    </row>
    <row r="238" spans="1:22" ht="15.75">
      <c r="A238" s="113"/>
      <c r="B238" s="157" t="s">
        <v>499</v>
      </c>
      <c r="C238" s="157"/>
      <c r="D238" s="157"/>
      <c r="E238" s="157"/>
      <c r="F238" s="157"/>
      <c r="G238" s="157"/>
      <c r="H238" s="157"/>
      <c r="I238" s="157"/>
      <c r="J238" s="157"/>
      <c r="K238" s="157"/>
      <c r="L238" s="157"/>
      <c r="M238" s="113"/>
      <c r="N238" s="113"/>
      <c r="O238" s="113"/>
      <c r="P238" s="113"/>
      <c r="Q238" s="113"/>
      <c r="R238" s="113"/>
      <c r="S238" s="113"/>
      <c r="T238" s="113"/>
      <c r="U238" s="113"/>
      <c r="V238" s="113"/>
    </row>
    <row r="239" spans="1:22" ht="15.75">
      <c r="A239" s="113"/>
      <c r="B239" s="113"/>
      <c r="C239" s="113"/>
      <c r="D239" s="113"/>
      <c r="E239" s="113"/>
      <c r="F239" s="113"/>
      <c r="G239" s="113"/>
      <c r="H239" s="113"/>
      <c r="I239" s="113"/>
      <c r="J239" s="113"/>
      <c r="K239" s="113"/>
      <c r="L239" s="113"/>
      <c r="M239" s="113"/>
      <c r="N239" s="113"/>
      <c r="O239" s="113"/>
      <c r="P239" s="113"/>
      <c r="Q239" s="113"/>
      <c r="R239" s="113"/>
      <c r="S239" s="113"/>
      <c r="T239" s="113"/>
      <c r="U239" s="113"/>
      <c r="V239" s="113"/>
    </row>
    <row r="240" spans="1:22" ht="15.75">
      <c r="A240" s="113"/>
      <c r="B240" s="157" t="s">
        <v>500</v>
      </c>
      <c r="C240" s="157"/>
      <c r="D240" s="157"/>
      <c r="E240" s="157"/>
      <c r="F240" s="157"/>
      <c r="G240" s="157"/>
      <c r="H240" s="157"/>
      <c r="I240" s="157"/>
      <c r="J240" s="157"/>
      <c r="K240" s="157"/>
      <c r="L240" s="157"/>
      <c r="M240" s="157"/>
      <c r="N240" s="157"/>
      <c r="O240" s="157"/>
      <c r="P240" s="157"/>
      <c r="Q240" s="157"/>
      <c r="R240" s="157"/>
      <c r="S240" s="157"/>
      <c r="T240" s="157"/>
      <c r="U240" s="157"/>
      <c r="V240" s="157"/>
    </row>
    <row r="241" spans="1:22" ht="15.75">
      <c r="A241" s="113"/>
      <c r="B241" s="113"/>
      <c r="C241" s="113"/>
      <c r="D241" s="113"/>
      <c r="E241" s="113"/>
      <c r="F241" s="113"/>
      <c r="G241" s="113"/>
      <c r="H241" s="113"/>
      <c r="I241" s="113"/>
      <c r="J241" s="113"/>
      <c r="K241" s="113"/>
      <c r="L241" s="113"/>
      <c r="M241" s="113"/>
      <c r="N241" s="113"/>
      <c r="O241" s="113"/>
      <c r="P241" s="113"/>
      <c r="Q241" s="113"/>
      <c r="R241" s="113"/>
      <c r="S241" s="113"/>
      <c r="T241" s="113"/>
      <c r="U241" s="113"/>
      <c r="V241" s="113"/>
    </row>
    <row r="242" spans="1:22" ht="15.75">
      <c r="A242" s="113"/>
      <c r="B242" s="157" t="s">
        <v>485</v>
      </c>
      <c r="C242" s="157"/>
      <c r="D242" s="157"/>
      <c r="E242" s="157"/>
      <c r="F242" s="157"/>
      <c r="G242" s="157"/>
      <c r="H242" s="157"/>
      <c r="I242" s="157"/>
      <c r="J242" s="157"/>
      <c r="K242" s="157"/>
      <c r="L242" s="157"/>
      <c r="M242" s="157"/>
      <c r="N242" s="157"/>
      <c r="O242" s="113"/>
      <c r="P242" s="113"/>
      <c r="Q242" s="113"/>
      <c r="R242" s="113"/>
      <c r="S242" s="113"/>
      <c r="T242" s="113"/>
      <c r="U242" s="113"/>
      <c r="V242" s="113"/>
    </row>
    <row r="243" spans="1:22" ht="15.75">
      <c r="A243" s="113"/>
      <c r="B243" s="141"/>
      <c r="C243" s="113"/>
      <c r="D243" s="113"/>
      <c r="E243" s="113"/>
      <c r="F243" s="113"/>
      <c r="G243" s="113"/>
      <c r="H243" s="113"/>
      <c r="I243" s="113"/>
      <c r="J243" s="113"/>
      <c r="K243" s="113"/>
      <c r="L243" s="113"/>
      <c r="M243" s="113"/>
      <c r="N243" s="113"/>
      <c r="O243" s="113"/>
      <c r="P243" s="113"/>
      <c r="Q243" s="113"/>
      <c r="R243" s="113"/>
      <c r="S243" s="113"/>
      <c r="T243" s="113"/>
      <c r="U243" s="113"/>
      <c r="V243" s="113"/>
    </row>
    <row r="244" spans="1:22" ht="15.75">
      <c r="A244" s="113"/>
      <c r="B244" s="157" t="s">
        <v>401</v>
      </c>
      <c r="C244" s="157"/>
      <c r="D244" s="157"/>
      <c r="E244" s="157"/>
      <c r="F244" s="157"/>
      <c r="G244" s="157"/>
      <c r="H244" s="157"/>
      <c r="I244" s="157"/>
      <c r="J244" s="157"/>
      <c r="K244" s="157"/>
      <c r="L244" s="157"/>
      <c r="M244" s="157"/>
      <c r="N244" s="157"/>
      <c r="O244" s="157"/>
      <c r="P244" s="157"/>
      <c r="Q244" s="157"/>
      <c r="R244" s="157"/>
      <c r="S244" s="157"/>
      <c r="T244" s="157"/>
      <c r="U244" s="157"/>
      <c r="V244" s="157"/>
    </row>
    <row r="245" spans="1:22" ht="15.75">
      <c r="A245" s="113"/>
      <c r="B245" s="141"/>
      <c r="C245" s="113"/>
      <c r="D245" s="113"/>
      <c r="E245" s="113"/>
      <c r="F245" s="113"/>
      <c r="G245" s="113"/>
      <c r="H245" s="113"/>
      <c r="I245" s="113"/>
      <c r="J245" s="113"/>
      <c r="K245" s="113"/>
      <c r="L245" s="113"/>
      <c r="M245" s="113"/>
      <c r="N245" s="113"/>
      <c r="O245" s="113"/>
      <c r="P245" s="113"/>
      <c r="Q245" s="113"/>
      <c r="R245" s="113"/>
      <c r="S245" s="113"/>
      <c r="T245" s="113"/>
      <c r="U245" s="113"/>
      <c r="V245" s="113"/>
    </row>
    <row r="246" spans="1:22" ht="15.75">
      <c r="A246" s="113"/>
      <c r="B246" s="157" t="s">
        <v>486</v>
      </c>
      <c r="C246" s="157"/>
      <c r="D246" s="157"/>
      <c r="E246" s="157"/>
      <c r="F246" s="157"/>
      <c r="G246" s="157"/>
      <c r="H246" s="157"/>
      <c r="I246" s="157"/>
      <c r="J246" s="157"/>
      <c r="K246" s="157"/>
      <c r="L246" s="157"/>
      <c r="M246" s="157"/>
      <c r="N246" s="113"/>
      <c r="O246" s="113"/>
      <c r="P246" s="113"/>
      <c r="Q246" s="113"/>
      <c r="R246" s="113"/>
      <c r="S246" s="113"/>
      <c r="T246" s="113"/>
      <c r="U246" s="113"/>
      <c r="V246" s="113"/>
    </row>
    <row r="247" spans="1:22" ht="12" customHeight="1">
      <c r="A247" s="113"/>
      <c r="B247" s="113"/>
      <c r="C247" s="113"/>
      <c r="D247" s="113"/>
      <c r="E247" s="113"/>
      <c r="F247" s="113"/>
      <c r="G247" s="113"/>
      <c r="H247" s="113"/>
      <c r="I247" s="113"/>
      <c r="J247" s="113"/>
      <c r="K247" s="113"/>
      <c r="L247" s="113"/>
      <c r="M247" s="113"/>
      <c r="N247" s="113"/>
      <c r="O247" s="113"/>
      <c r="P247" s="113"/>
      <c r="Q247" s="113"/>
      <c r="R247" s="113"/>
      <c r="S247" s="113"/>
      <c r="T247" s="113"/>
      <c r="U247" s="113"/>
      <c r="V247" s="113"/>
    </row>
    <row r="248" spans="1:22" ht="18" customHeight="1">
      <c r="A248" s="113"/>
      <c r="B248" s="157" t="s">
        <v>402</v>
      </c>
      <c r="C248" s="157"/>
      <c r="D248" s="157"/>
      <c r="E248" s="157"/>
      <c r="F248" s="157"/>
      <c r="G248" s="157"/>
      <c r="H248" s="157"/>
      <c r="I248" s="157"/>
      <c r="J248" s="157"/>
      <c r="K248" s="157"/>
      <c r="L248" s="157"/>
      <c r="M248" s="113"/>
      <c r="N248" s="113"/>
      <c r="O248" s="113"/>
      <c r="P248" s="113"/>
      <c r="Q248" s="113"/>
      <c r="R248" s="113"/>
      <c r="S248" s="113"/>
      <c r="T248" s="113"/>
      <c r="U248" s="113"/>
      <c r="V248" s="113"/>
    </row>
    <row r="249" spans="1:22" ht="12.75" customHeight="1">
      <c r="A249" s="113"/>
      <c r="B249" s="113"/>
      <c r="C249" s="113"/>
      <c r="D249" s="113"/>
      <c r="E249" s="113"/>
      <c r="F249" s="113"/>
      <c r="G249" s="113"/>
      <c r="H249" s="113"/>
      <c r="I249" s="113"/>
      <c r="J249" s="113"/>
      <c r="K249" s="113"/>
      <c r="L249" s="113"/>
      <c r="M249" s="113"/>
      <c r="N249" s="113"/>
      <c r="O249" s="113"/>
      <c r="P249" s="113"/>
      <c r="Q249" s="113"/>
      <c r="R249" s="113"/>
      <c r="S249" s="113"/>
      <c r="T249" s="113"/>
      <c r="U249" s="113"/>
      <c r="V249" s="113"/>
    </row>
    <row r="250" spans="1:22" ht="18" customHeight="1">
      <c r="A250" s="113"/>
      <c r="B250" s="157" t="s">
        <v>501</v>
      </c>
      <c r="C250" s="157"/>
      <c r="D250" s="157"/>
      <c r="E250" s="157"/>
      <c r="F250" s="157"/>
      <c r="G250" s="157"/>
      <c r="H250" s="157"/>
      <c r="I250" s="157"/>
      <c r="J250" s="157"/>
      <c r="K250" s="157"/>
      <c r="L250" s="157"/>
      <c r="M250" s="113"/>
      <c r="N250" s="113"/>
      <c r="O250" s="113"/>
      <c r="P250" s="113"/>
      <c r="Q250" s="113"/>
      <c r="R250" s="113"/>
      <c r="S250" s="113"/>
      <c r="T250" s="113"/>
      <c r="U250" s="113"/>
      <c r="V250" s="113"/>
    </row>
    <row r="251" spans="1:22" ht="9" customHeight="1">
      <c r="A251" s="113"/>
      <c r="B251" s="113"/>
      <c r="C251" s="113"/>
      <c r="D251" s="113"/>
      <c r="E251" s="113"/>
      <c r="F251" s="113"/>
      <c r="G251" s="113"/>
      <c r="H251" s="113"/>
      <c r="I251" s="113"/>
      <c r="J251" s="113"/>
      <c r="K251" s="113"/>
      <c r="L251" s="113"/>
      <c r="M251" s="113"/>
      <c r="N251" s="113"/>
      <c r="O251" s="113"/>
      <c r="P251" s="113"/>
      <c r="Q251" s="113"/>
      <c r="R251" s="113"/>
      <c r="S251" s="113"/>
      <c r="T251" s="113"/>
      <c r="U251" s="113"/>
      <c r="V251" s="113"/>
    </row>
    <row r="252" spans="1:22" ht="18" customHeight="1">
      <c r="A252" s="113"/>
      <c r="B252" s="157" t="s">
        <v>403</v>
      </c>
      <c r="C252" s="157"/>
      <c r="D252" s="157"/>
      <c r="E252" s="157"/>
      <c r="F252" s="157"/>
      <c r="G252" s="157"/>
      <c r="H252" s="157"/>
      <c r="I252" s="157"/>
      <c r="J252" s="157"/>
      <c r="K252" s="157"/>
      <c r="L252" s="113"/>
      <c r="M252" s="113"/>
      <c r="N252" s="113"/>
      <c r="O252" s="113"/>
      <c r="P252" s="113"/>
      <c r="Q252" s="113"/>
      <c r="R252" s="113"/>
      <c r="S252" s="113"/>
      <c r="T252" s="113"/>
      <c r="U252" s="113"/>
      <c r="V252" s="113"/>
    </row>
    <row r="253" spans="1:22" ht="13.5" customHeight="1">
      <c r="A253" s="113"/>
      <c r="B253" s="142"/>
      <c r="C253" s="142"/>
      <c r="D253" s="142"/>
      <c r="E253" s="142"/>
      <c r="F253" s="142"/>
      <c r="G253" s="142"/>
      <c r="H253" s="142"/>
      <c r="I253" s="113"/>
      <c r="J253" s="113"/>
      <c r="K253" s="113"/>
      <c r="L253" s="113"/>
      <c r="M253" s="113"/>
      <c r="N253" s="113"/>
      <c r="O253" s="113"/>
      <c r="P253" s="113"/>
      <c r="Q253" s="113"/>
      <c r="R253" s="113"/>
      <c r="S253" s="113"/>
      <c r="T253" s="113"/>
      <c r="U253" s="113"/>
      <c r="V253" s="113"/>
    </row>
    <row r="254" spans="2:8" ht="21" customHeight="1">
      <c r="B254" s="5" t="s">
        <v>354</v>
      </c>
      <c r="C254" s="10"/>
      <c r="D254" s="10"/>
      <c r="E254" s="10"/>
      <c r="F254" s="10"/>
      <c r="G254" s="10"/>
      <c r="H254" s="30"/>
    </row>
    <row r="255" spans="2:8" ht="15.75">
      <c r="B255" s="10"/>
      <c r="C255" s="10"/>
      <c r="D255" s="10"/>
      <c r="E255" s="10"/>
      <c r="F255" s="10"/>
      <c r="G255" s="10"/>
      <c r="H255" s="30"/>
    </row>
    <row r="256" spans="2:12" ht="15.75">
      <c r="B256" s="158" t="s">
        <v>461</v>
      </c>
      <c r="C256" s="158"/>
      <c r="D256" s="158"/>
      <c r="E256" s="158"/>
      <c r="F256" s="158"/>
      <c r="G256" s="158"/>
      <c r="H256" s="158"/>
      <c r="I256" s="158"/>
      <c r="J256" s="158"/>
      <c r="K256" s="158"/>
      <c r="L256" s="158"/>
    </row>
    <row r="257" ht="15.75">
      <c r="H257" s="30"/>
    </row>
    <row r="258" spans="2:14" ht="15.75">
      <c r="B258" s="158" t="s">
        <v>462</v>
      </c>
      <c r="C258" s="158"/>
      <c r="D258" s="158"/>
      <c r="E258" s="158"/>
      <c r="F258" s="158"/>
      <c r="G258" s="158"/>
      <c r="H258" s="158"/>
      <c r="I258" s="158"/>
      <c r="J258" s="158"/>
      <c r="K258" s="158"/>
      <c r="L258" s="158"/>
      <c r="M258" s="158"/>
      <c r="N258" s="158"/>
    </row>
    <row r="259" ht="15.75">
      <c r="H259" s="30"/>
    </row>
    <row r="260" spans="2:12" ht="15.75">
      <c r="B260" s="158" t="s">
        <v>509</v>
      </c>
      <c r="C260" s="158"/>
      <c r="D260" s="158"/>
      <c r="E260" s="158"/>
      <c r="F260" s="158"/>
      <c r="G260" s="158"/>
      <c r="H260" s="158"/>
      <c r="I260" s="158"/>
      <c r="J260" s="158"/>
      <c r="K260" s="158"/>
      <c r="L260" s="158"/>
    </row>
    <row r="261" ht="15.75">
      <c r="H261" s="30"/>
    </row>
    <row r="262" spans="2:12" ht="15.75">
      <c r="B262" s="158" t="s">
        <v>463</v>
      </c>
      <c r="C262" s="158"/>
      <c r="D262" s="158"/>
      <c r="E262" s="158"/>
      <c r="F262" s="158"/>
      <c r="G262" s="158"/>
      <c r="H262" s="158"/>
      <c r="I262" s="158"/>
      <c r="J262" s="158"/>
      <c r="K262" s="158"/>
      <c r="L262" s="158"/>
    </row>
    <row r="263" ht="15.75">
      <c r="H263" s="30"/>
    </row>
    <row r="264" spans="2:12" ht="15.75">
      <c r="B264" s="158" t="s">
        <v>464</v>
      </c>
      <c r="C264" s="158"/>
      <c r="D264" s="158"/>
      <c r="E264" s="158"/>
      <c r="F264" s="158"/>
      <c r="G264" s="158"/>
      <c r="H264" s="158"/>
      <c r="I264" s="158"/>
      <c r="J264" s="158"/>
      <c r="K264" s="158"/>
      <c r="L264" s="158"/>
    </row>
    <row r="265" ht="15.75">
      <c r="H265" s="30"/>
    </row>
    <row r="266" spans="2:12" ht="15.75" customHeight="1">
      <c r="B266" s="158" t="s">
        <v>465</v>
      </c>
      <c r="C266" s="158"/>
      <c r="D266" s="158"/>
      <c r="E266" s="158"/>
      <c r="F266" s="158"/>
      <c r="G266" s="158"/>
      <c r="H266" s="158"/>
      <c r="I266" s="158"/>
      <c r="J266" s="158"/>
      <c r="K266" s="158"/>
      <c r="L266" s="158"/>
    </row>
    <row r="267" ht="15.75">
      <c r="H267" s="30"/>
    </row>
    <row r="268" spans="2:12" ht="15.75">
      <c r="B268" s="158" t="s">
        <v>466</v>
      </c>
      <c r="C268" s="158"/>
      <c r="D268" s="158"/>
      <c r="E268" s="158"/>
      <c r="F268" s="158"/>
      <c r="G268" s="158"/>
      <c r="H268" s="158"/>
      <c r="I268" s="158"/>
      <c r="J268" s="158"/>
      <c r="K268" s="158"/>
      <c r="L268" s="158"/>
    </row>
    <row r="269" ht="15.75">
      <c r="H269" s="30"/>
    </row>
    <row r="270" spans="2:12" ht="15.75">
      <c r="B270" s="158" t="s">
        <v>467</v>
      </c>
      <c r="C270" s="158"/>
      <c r="D270" s="158"/>
      <c r="E270" s="158"/>
      <c r="F270" s="158"/>
      <c r="G270" s="158"/>
      <c r="H270" s="158"/>
      <c r="I270" s="158"/>
      <c r="J270" s="158"/>
      <c r="K270" s="158"/>
      <c r="L270" s="158"/>
    </row>
    <row r="271" ht="15.75">
      <c r="H271" s="30"/>
    </row>
    <row r="272" spans="2:12" ht="15.75">
      <c r="B272" s="158" t="s">
        <v>468</v>
      </c>
      <c r="C272" s="158"/>
      <c r="D272" s="158"/>
      <c r="E272" s="158"/>
      <c r="F272" s="158"/>
      <c r="G272" s="158"/>
      <c r="H272" s="158"/>
      <c r="I272" s="158"/>
      <c r="J272" s="158"/>
      <c r="K272" s="158"/>
      <c r="L272" s="158"/>
    </row>
    <row r="273" ht="15.75">
      <c r="H273" s="30"/>
    </row>
    <row r="274" spans="2:12" ht="15.75">
      <c r="B274" s="158" t="s">
        <v>469</v>
      </c>
      <c r="C274" s="158"/>
      <c r="D274" s="158"/>
      <c r="E274" s="158"/>
      <c r="F274" s="158"/>
      <c r="G274" s="158"/>
      <c r="H274" s="158"/>
      <c r="I274" s="158"/>
      <c r="J274" s="158"/>
      <c r="K274" s="158"/>
      <c r="L274" s="158"/>
    </row>
    <row r="275" ht="15.75">
      <c r="H275" s="30"/>
    </row>
    <row r="276" spans="2:12" ht="15.75">
      <c r="B276" s="158" t="s">
        <v>470</v>
      </c>
      <c r="C276" s="158"/>
      <c r="D276" s="158"/>
      <c r="E276" s="158"/>
      <c r="F276" s="158"/>
      <c r="G276" s="158"/>
      <c r="H276" s="158"/>
      <c r="I276" s="158"/>
      <c r="J276" s="158"/>
      <c r="K276" s="158"/>
      <c r="L276" s="158"/>
    </row>
    <row r="277" ht="15.75">
      <c r="H277" s="30"/>
    </row>
    <row r="278" spans="2:12" ht="15.75">
      <c r="B278" s="158" t="s">
        <v>471</v>
      </c>
      <c r="C278" s="158"/>
      <c r="D278" s="158"/>
      <c r="E278" s="158"/>
      <c r="F278" s="158"/>
      <c r="G278" s="158"/>
      <c r="H278" s="158"/>
      <c r="I278" s="158"/>
      <c r="J278" s="158"/>
      <c r="K278" s="158"/>
      <c r="L278" s="158"/>
    </row>
    <row r="279" ht="15.75">
      <c r="H279" s="30"/>
    </row>
    <row r="280" spans="2:12" ht="15.75">
      <c r="B280" s="158" t="s">
        <v>472</v>
      </c>
      <c r="C280" s="158"/>
      <c r="D280" s="158"/>
      <c r="E280" s="158"/>
      <c r="F280" s="158"/>
      <c r="G280" s="158"/>
      <c r="H280" s="158"/>
      <c r="I280" s="158"/>
      <c r="J280" s="158"/>
      <c r="K280" s="158"/>
      <c r="L280" s="158"/>
    </row>
    <row r="281" ht="15.75">
      <c r="H281" s="30"/>
    </row>
    <row r="282" spans="2:12" ht="15.75">
      <c r="B282" s="158" t="s">
        <v>473</v>
      </c>
      <c r="C282" s="158"/>
      <c r="D282" s="158"/>
      <c r="E282" s="158"/>
      <c r="F282" s="158"/>
      <c r="G282" s="158"/>
      <c r="H282" s="158"/>
      <c r="I282" s="158"/>
      <c r="J282" s="158"/>
      <c r="K282" s="158"/>
      <c r="L282" s="158"/>
    </row>
    <row r="283" ht="15.75">
      <c r="H283" s="30"/>
    </row>
    <row r="284" spans="2:12" ht="15.75">
      <c r="B284" s="158" t="s">
        <v>474</v>
      </c>
      <c r="C284" s="158"/>
      <c r="D284" s="158"/>
      <c r="E284" s="158"/>
      <c r="F284" s="158"/>
      <c r="G284" s="158"/>
      <c r="H284" s="158"/>
      <c r="I284" s="158"/>
      <c r="J284" s="158"/>
      <c r="K284" s="158"/>
      <c r="L284" s="158"/>
    </row>
    <row r="285" ht="15.75">
      <c r="H285" s="30"/>
    </row>
    <row r="286" spans="2:12" ht="15.75">
      <c r="B286" s="158" t="s">
        <v>475</v>
      </c>
      <c r="C286" s="158"/>
      <c r="D286" s="158"/>
      <c r="E286" s="158"/>
      <c r="F286" s="158"/>
      <c r="G286" s="158"/>
      <c r="H286" s="158"/>
      <c r="I286" s="158"/>
      <c r="J286" s="158"/>
      <c r="K286" s="158"/>
      <c r="L286" s="158"/>
    </row>
    <row r="287" ht="15.75">
      <c r="H287" s="30"/>
    </row>
    <row r="288" spans="2:12" ht="15.75">
      <c r="B288" s="158" t="s">
        <v>476</v>
      </c>
      <c r="C288" s="158"/>
      <c r="D288" s="158"/>
      <c r="E288" s="158"/>
      <c r="F288" s="158"/>
      <c r="G288" s="158"/>
      <c r="H288" s="158"/>
      <c r="I288" s="158"/>
      <c r="J288" s="158"/>
      <c r="K288" s="158"/>
      <c r="L288" s="158"/>
    </row>
    <row r="289" ht="15.75">
      <c r="H289" s="30"/>
    </row>
    <row r="290" spans="2:12" ht="15.75">
      <c r="B290" s="158" t="s">
        <v>513</v>
      </c>
      <c r="C290" s="158"/>
      <c r="D290" s="158"/>
      <c r="E290" s="158"/>
      <c r="F290" s="158"/>
      <c r="G290" s="158"/>
      <c r="H290" s="158"/>
      <c r="I290" s="158"/>
      <c r="J290" s="158"/>
      <c r="K290" s="158"/>
      <c r="L290" s="158"/>
    </row>
    <row r="291" spans="2:11" ht="15.75" customHeight="1">
      <c r="B291" s="7"/>
      <c r="C291" s="7"/>
      <c r="D291" s="7"/>
      <c r="E291" s="7"/>
      <c r="F291" s="7"/>
      <c r="G291" s="7"/>
      <c r="H291" s="7"/>
      <c r="I291" s="7"/>
      <c r="J291" s="7"/>
      <c r="K291" s="7"/>
    </row>
    <row r="292" spans="2:12" ht="15.75">
      <c r="B292" s="158" t="s">
        <v>512</v>
      </c>
      <c r="C292" s="158"/>
      <c r="D292" s="158"/>
      <c r="E292" s="158"/>
      <c r="F292" s="158"/>
      <c r="G292" s="158"/>
      <c r="H292" s="158"/>
      <c r="I292" s="158"/>
      <c r="J292" s="158"/>
      <c r="K292" s="158"/>
      <c r="L292" s="158"/>
    </row>
    <row r="293" spans="2:11" ht="15.75" customHeight="1">
      <c r="B293" s="7"/>
      <c r="C293" s="7"/>
      <c r="D293" s="7"/>
      <c r="E293" s="7"/>
      <c r="F293" s="7"/>
      <c r="G293" s="7"/>
      <c r="H293" s="7"/>
      <c r="I293" s="7"/>
      <c r="J293" s="7"/>
      <c r="K293" s="7"/>
    </row>
    <row r="294" spans="2:12" ht="15.75">
      <c r="B294" s="158" t="s">
        <v>510</v>
      </c>
      <c r="C294" s="158"/>
      <c r="D294" s="158"/>
      <c r="E294" s="158"/>
      <c r="F294" s="158"/>
      <c r="G294" s="158"/>
      <c r="H294" s="158"/>
      <c r="I294" s="158"/>
      <c r="J294" s="158"/>
      <c r="K294" s="158"/>
      <c r="L294" s="158"/>
    </row>
    <row r="295" ht="15.75">
      <c r="H295" s="30"/>
    </row>
    <row r="296" spans="2:12" ht="15.75">
      <c r="B296" s="158" t="s">
        <v>511</v>
      </c>
      <c r="C296" s="158"/>
      <c r="D296" s="158"/>
      <c r="E296" s="158"/>
      <c r="F296" s="158"/>
      <c r="G296" s="158"/>
      <c r="H296" s="158"/>
      <c r="I296" s="158"/>
      <c r="J296" s="158"/>
      <c r="K296" s="158"/>
      <c r="L296" s="158"/>
    </row>
    <row r="297" ht="15.75">
      <c r="H297" s="30"/>
    </row>
    <row r="298" spans="2:14" ht="15.75">
      <c r="B298" s="158" t="s">
        <v>477</v>
      </c>
      <c r="C298" s="158"/>
      <c r="D298" s="158"/>
      <c r="E298" s="158"/>
      <c r="F298" s="158"/>
      <c r="G298" s="158"/>
      <c r="H298" s="158"/>
      <c r="I298" s="158"/>
      <c r="J298" s="158"/>
      <c r="K298" s="158"/>
      <c r="L298" s="158"/>
      <c r="M298" s="158"/>
      <c r="N298" s="158"/>
    </row>
    <row r="299" ht="15.75">
      <c r="H299" s="30"/>
    </row>
    <row r="300" spans="2:12" ht="15.75">
      <c r="B300" s="158" t="s">
        <v>478</v>
      </c>
      <c r="C300" s="158"/>
      <c r="D300" s="158"/>
      <c r="E300" s="158"/>
      <c r="F300" s="158"/>
      <c r="G300" s="158"/>
      <c r="H300" s="158"/>
      <c r="I300" s="158"/>
      <c r="J300" s="158"/>
      <c r="K300" s="158"/>
      <c r="L300" s="158"/>
    </row>
    <row r="302" spans="2:8" ht="15.75">
      <c r="B302" s="5" t="s">
        <v>308</v>
      </c>
      <c r="C302" s="10"/>
      <c r="D302" s="10"/>
      <c r="E302" s="10"/>
      <c r="F302" s="10"/>
      <c r="G302" s="10"/>
      <c r="H302" s="30"/>
    </row>
    <row r="303" spans="2:8" ht="15.75">
      <c r="B303" s="10"/>
      <c r="C303" s="10"/>
      <c r="D303" s="10"/>
      <c r="E303" s="10"/>
      <c r="F303" s="10"/>
      <c r="G303" s="10"/>
      <c r="H303" s="30"/>
    </row>
    <row r="304" spans="2:22" ht="18" customHeight="1">
      <c r="B304" s="157" t="s">
        <v>514</v>
      </c>
      <c r="C304" s="157"/>
      <c r="D304" s="157"/>
      <c r="E304" s="157"/>
      <c r="F304" s="157"/>
      <c r="G304" s="157"/>
      <c r="H304" s="157"/>
      <c r="I304" s="157"/>
      <c r="J304" s="157"/>
      <c r="K304" s="157"/>
      <c r="L304" s="157"/>
      <c r="M304" s="157"/>
      <c r="N304" s="157"/>
      <c r="O304" s="157"/>
      <c r="P304" s="157"/>
      <c r="Q304" s="157"/>
      <c r="R304" s="157"/>
      <c r="S304" s="157"/>
      <c r="T304" s="157"/>
      <c r="U304" s="157"/>
      <c r="V304" s="157"/>
    </row>
    <row r="305" ht="15.75">
      <c r="H305" s="30"/>
    </row>
    <row r="306" spans="2:22" ht="15.75" customHeight="1">
      <c r="B306" s="157" t="s">
        <v>515</v>
      </c>
      <c r="C306" s="157"/>
      <c r="D306" s="157"/>
      <c r="E306" s="157"/>
      <c r="F306" s="157"/>
      <c r="G306" s="157"/>
      <c r="H306" s="157"/>
      <c r="I306" s="157"/>
      <c r="J306" s="157"/>
      <c r="K306" s="157"/>
      <c r="L306" s="157"/>
      <c r="M306" s="157"/>
      <c r="N306" s="157"/>
      <c r="O306" s="157"/>
      <c r="P306" s="157"/>
      <c r="Q306" s="157"/>
      <c r="R306" s="157"/>
      <c r="S306" s="157"/>
      <c r="T306" s="157"/>
      <c r="U306" s="157"/>
      <c r="V306" s="157"/>
    </row>
    <row r="307" ht="15.75">
      <c r="H307" s="30"/>
    </row>
    <row r="308" spans="2:12" ht="15.75">
      <c r="B308" s="157" t="s">
        <v>516</v>
      </c>
      <c r="C308" s="157"/>
      <c r="D308" s="157"/>
      <c r="E308" s="157"/>
      <c r="F308" s="157"/>
      <c r="G308" s="157"/>
      <c r="H308" s="157"/>
      <c r="I308" s="157"/>
      <c r="J308" s="157"/>
      <c r="K308" s="157"/>
      <c r="L308" s="157"/>
    </row>
    <row r="309" ht="15.75">
      <c r="H309" s="30"/>
    </row>
    <row r="310" spans="2:13" ht="15.75">
      <c r="B310" s="157" t="s">
        <v>517</v>
      </c>
      <c r="C310" s="157"/>
      <c r="D310" s="157"/>
      <c r="E310" s="157"/>
      <c r="F310" s="157"/>
      <c r="G310" s="157"/>
      <c r="H310" s="157"/>
      <c r="I310" s="157"/>
      <c r="J310" s="157"/>
      <c r="K310" s="157"/>
      <c r="L310" s="157"/>
      <c r="M310" s="157"/>
    </row>
    <row r="311" ht="15.75">
      <c r="H311" s="30"/>
    </row>
    <row r="312" spans="2:14" ht="15.75">
      <c r="B312" s="157" t="s">
        <v>518</v>
      </c>
      <c r="C312" s="157"/>
      <c r="D312" s="157"/>
      <c r="E312" s="157"/>
      <c r="F312" s="157"/>
      <c r="G312" s="157"/>
      <c r="H312" s="157"/>
      <c r="I312" s="157"/>
      <c r="J312" s="157"/>
      <c r="K312" s="157"/>
      <c r="L312" s="157"/>
      <c r="M312" s="157"/>
      <c r="N312" s="157"/>
    </row>
    <row r="313" ht="15.75">
      <c r="H313" s="30"/>
    </row>
    <row r="314" spans="2:22" ht="15.75">
      <c r="B314" s="157" t="s">
        <v>479</v>
      </c>
      <c r="C314" s="157"/>
      <c r="D314" s="157"/>
      <c r="E314" s="157"/>
      <c r="F314" s="157"/>
      <c r="G314" s="157"/>
      <c r="H314" s="157"/>
      <c r="I314" s="157"/>
      <c r="J314" s="157"/>
      <c r="K314" s="157"/>
      <c r="L314" s="157"/>
      <c r="M314" s="157"/>
      <c r="N314" s="157"/>
      <c r="O314" s="157"/>
      <c r="P314" s="157"/>
      <c r="Q314" s="157"/>
      <c r="R314" s="157"/>
      <c r="S314" s="157"/>
      <c r="T314" s="157"/>
      <c r="U314" s="157"/>
      <c r="V314" s="157"/>
    </row>
    <row r="315" ht="15.75">
      <c r="H315" s="30"/>
    </row>
    <row r="316" spans="2:22" ht="15.75">
      <c r="B316" s="157" t="s">
        <v>519</v>
      </c>
      <c r="C316" s="157"/>
      <c r="D316" s="157"/>
      <c r="E316" s="157"/>
      <c r="F316" s="157"/>
      <c r="G316" s="157"/>
      <c r="H316" s="157"/>
      <c r="I316" s="157"/>
      <c r="J316" s="157"/>
      <c r="K316" s="157"/>
      <c r="L316" s="157"/>
      <c r="M316" s="157"/>
      <c r="N316" s="157"/>
      <c r="O316" s="157"/>
      <c r="P316" s="157"/>
      <c r="Q316" s="157"/>
      <c r="R316" s="157"/>
      <c r="S316" s="157"/>
      <c r="T316" s="157"/>
      <c r="U316" s="157"/>
      <c r="V316" s="157"/>
    </row>
    <row r="317" ht="15.75">
      <c r="H317" s="30"/>
    </row>
    <row r="318" spans="2:22" ht="15.75">
      <c r="B318" s="157" t="s">
        <v>480</v>
      </c>
      <c r="C318" s="157"/>
      <c r="D318" s="157"/>
      <c r="E318" s="157"/>
      <c r="F318" s="157"/>
      <c r="G318" s="157"/>
      <c r="H318" s="157"/>
      <c r="I318" s="157"/>
      <c r="J318" s="157"/>
      <c r="K318" s="157"/>
      <c r="L318" s="157"/>
      <c r="M318" s="157"/>
      <c r="N318" s="157"/>
      <c r="O318" s="157"/>
      <c r="P318" s="157"/>
      <c r="Q318" s="157"/>
      <c r="R318" s="157"/>
      <c r="S318" s="157"/>
      <c r="T318" s="157"/>
      <c r="U318" s="157"/>
      <c r="V318" s="157"/>
    </row>
    <row r="319" ht="15.75">
      <c r="H319" s="30"/>
    </row>
    <row r="320" spans="2:13" ht="15.75">
      <c r="B320" s="157" t="s">
        <v>520</v>
      </c>
      <c r="C320" s="157"/>
      <c r="D320" s="157"/>
      <c r="E320" s="157"/>
      <c r="F320" s="157"/>
      <c r="G320" s="157"/>
      <c r="H320" s="157"/>
      <c r="I320" s="157"/>
      <c r="J320" s="157"/>
      <c r="K320" s="157"/>
      <c r="L320" s="157"/>
      <c r="M320" s="157"/>
    </row>
    <row r="321" ht="15.75">
      <c r="H321" s="30"/>
    </row>
    <row r="322" spans="2:12" ht="15.75">
      <c r="B322" s="157" t="s">
        <v>521</v>
      </c>
      <c r="C322" s="157"/>
      <c r="D322" s="157"/>
      <c r="E322" s="157"/>
      <c r="F322" s="157"/>
      <c r="G322" s="157"/>
      <c r="H322" s="157"/>
      <c r="I322" s="157"/>
      <c r="J322" s="157"/>
      <c r="K322" s="157"/>
      <c r="L322" s="157"/>
    </row>
    <row r="324" spans="1:22" ht="15.75">
      <c r="A324" s="155" t="s">
        <v>24</v>
      </c>
      <c r="B324" s="155"/>
      <c r="C324" s="155"/>
      <c r="D324" s="155"/>
      <c r="E324" s="155"/>
      <c r="F324" s="155"/>
      <c r="G324" s="155"/>
      <c r="H324" s="155"/>
      <c r="I324" s="155"/>
      <c r="J324" s="155"/>
      <c r="K324" s="155"/>
      <c r="L324" s="155"/>
      <c r="M324" s="155"/>
      <c r="N324" s="152"/>
      <c r="O324" s="152"/>
      <c r="P324" s="152"/>
      <c r="Q324" s="152"/>
      <c r="R324" s="152"/>
      <c r="S324" s="152"/>
      <c r="T324" s="152"/>
      <c r="U324" s="152"/>
      <c r="V324" s="152"/>
    </row>
    <row r="325" spans="1:20" ht="15.75">
      <c r="A325" s="24"/>
      <c r="B325" s="73"/>
      <c r="C325" s="74"/>
      <c r="D325" s="74"/>
      <c r="E325" s="74"/>
      <c r="F325" s="74"/>
      <c r="G325" s="74"/>
      <c r="H325" s="74"/>
      <c r="I325" s="74"/>
      <c r="J325" s="74"/>
      <c r="K325" s="74"/>
      <c r="L325" s="74"/>
      <c r="M325" s="74"/>
      <c r="T325" s="49"/>
    </row>
    <row r="326" spans="1:22" ht="83.25" customHeight="1">
      <c r="A326" s="24"/>
      <c r="B326" s="209" t="s">
        <v>404</v>
      </c>
      <c r="C326" s="185"/>
      <c r="D326" s="185"/>
      <c r="E326" s="185"/>
      <c r="F326" s="185"/>
      <c r="G326" s="185"/>
      <c r="H326" s="185"/>
      <c r="I326" s="185"/>
      <c r="J326" s="185"/>
      <c r="K326" s="185"/>
      <c r="L326" s="185"/>
      <c r="M326" s="185"/>
      <c r="N326" s="152"/>
      <c r="O326" s="152"/>
      <c r="P326" s="152"/>
      <c r="Q326" s="152"/>
      <c r="R326" s="152"/>
      <c r="S326" s="152"/>
      <c r="T326" s="152"/>
      <c r="U326" s="152"/>
      <c r="V326" s="152"/>
    </row>
    <row r="327" spans="1:22" ht="15.75">
      <c r="A327" s="24"/>
      <c r="B327" s="25"/>
      <c r="C327" s="71"/>
      <c r="D327" s="71"/>
      <c r="E327" s="71"/>
      <c r="F327" s="71"/>
      <c r="G327" s="71"/>
      <c r="H327" s="71"/>
      <c r="I327" s="71"/>
      <c r="J327" s="71"/>
      <c r="K327" s="71"/>
      <c r="L327" s="71"/>
      <c r="M327" s="71"/>
      <c r="N327" s="137"/>
      <c r="O327" s="137"/>
      <c r="P327" s="137"/>
      <c r="Q327" s="137"/>
      <c r="R327" s="137"/>
      <c r="S327" s="137"/>
      <c r="T327" s="137"/>
      <c r="U327" s="137"/>
      <c r="V327" s="137"/>
    </row>
    <row r="328" spans="1:20" ht="28.5" customHeight="1">
      <c r="A328" s="24"/>
      <c r="B328" s="166" t="s">
        <v>309</v>
      </c>
      <c r="C328" s="167"/>
      <c r="D328" s="167"/>
      <c r="E328" s="167"/>
      <c r="F328" s="167"/>
      <c r="G328" s="167"/>
      <c r="H328" s="167"/>
      <c r="I328" s="167"/>
      <c r="J328" s="167"/>
      <c r="K328" s="167"/>
      <c r="L328" s="167"/>
      <c r="M328" s="167"/>
      <c r="T328" s="49"/>
    </row>
    <row r="329" spans="1:22" ht="67.5" customHeight="1">
      <c r="A329" s="24"/>
      <c r="B329" s="209" t="s">
        <v>405</v>
      </c>
      <c r="C329" s="185"/>
      <c r="D329" s="185"/>
      <c r="E329" s="185"/>
      <c r="F329" s="185"/>
      <c r="G329" s="185"/>
      <c r="H329" s="185"/>
      <c r="I329" s="185"/>
      <c r="J329" s="185"/>
      <c r="K329" s="185"/>
      <c r="L329" s="185"/>
      <c r="M329" s="185"/>
      <c r="N329" s="152"/>
      <c r="O329" s="152"/>
      <c r="P329" s="152"/>
      <c r="Q329" s="152"/>
      <c r="R329" s="152"/>
      <c r="S329" s="152"/>
      <c r="T329" s="152"/>
      <c r="U329" s="152"/>
      <c r="V329" s="152"/>
    </row>
    <row r="330" spans="1:20" ht="15.75">
      <c r="A330" s="24"/>
      <c r="B330" s="25"/>
      <c r="C330" s="71"/>
      <c r="D330" s="71"/>
      <c r="E330" s="71"/>
      <c r="F330" s="71"/>
      <c r="G330" s="71"/>
      <c r="H330" s="71"/>
      <c r="I330" s="71"/>
      <c r="J330" s="71"/>
      <c r="K330" s="71"/>
      <c r="L330" s="71"/>
      <c r="M330" s="71"/>
      <c r="T330" s="49"/>
    </row>
    <row r="331" spans="1:22" ht="99" customHeight="1">
      <c r="A331" s="24"/>
      <c r="B331" s="209" t="s">
        <v>406</v>
      </c>
      <c r="C331" s="194"/>
      <c r="D331" s="194"/>
      <c r="E331" s="194"/>
      <c r="F331" s="194"/>
      <c r="G331" s="194"/>
      <c r="H331" s="194"/>
      <c r="I331" s="194"/>
      <c r="J331" s="194"/>
      <c r="K331" s="194"/>
      <c r="L331" s="194"/>
      <c r="M331" s="194"/>
      <c r="N331" s="152"/>
      <c r="O331" s="152"/>
      <c r="P331" s="152"/>
      <c r="Q331" s="152"/>
      <c r="R331" s="152"/>
      <c r="S331" s="152"/>
      <c r="T331" s="152"/>
      <c r="U331" s="152"/>
      <c r="V331" s="152"/>
    </row>
    <row r="332" spans="1:20" ht="15.75">
      <c r="A332" s="24"/>
      <c r="B332" s="25"/>
      <c r="C332" s="70"/>
      <c r="D332" s="70"/>
      <c r="E332" s="70"/>
      <c r="F332" s="70"/>
      <c r="G332" s="70"/>
      <c r="H332" s="70"/>
      <c r="I332" s="70"/>
      <c r="J332" s="70"/>
      <c r="K332" s="70"/>
      <c r="L332" s="70"/>
      <c r="M332" s="70"/>
      <c r="T332" s="49"/>
    </row>
    <row r="333" spans="1:22" ht="34.5" customHeight="1">
      <c r="A333" s="24"/>
      <c r="B333" s="209" t="s">
        <v>408</v>
      </c>
      <c r="C333" s="194"/>
      <c r="D333" s="194"/>
      <c r="E333" s="194"/>
      <c r="F333" s="194"/>
      <c r="G333" s="194"/>
      <c r="H333" s="194"/>
      <c r="I333" s="194"/>
      <c r="J333" s="194"/>
      <c r="K333" s="194"/>
      <c r="L333" s="194"/>
      <c r="M333" s="194"/>
      <c r="N333" s="152"/>
      <c r="O333" s="152"/>
      <c r="P333" s="152"/>
      <c r="Q333" s="152"/>
      <c r="R333" s="152"/>
      <c r="S333" s="152"/>
      <c r="T333" s="152"/>
      <c r="U333" s="152"/>
      <c r="V333" s="152"/>
    </row>
    <row r="334" spans="1:20" ht="15.75">
      <c r="A334" s="24"/>
      <c r="B334" s="25"/>
      <c r="C334" s="70"/>
      <c r="D334" s="70"/>
      <c r="E334" s="70"/>
      <c r="F334" s="70"/>
      <c r="G334" s="70"/>
      <c r="H334" s="70"/>
      <c r="I334" s="70"/>
      <c r="J334" s="70"/>
      <c r="K334" s="70"/>
      <c r="L334" s="70"/>
      <c r="M334" s="70"/>
      <c r="T334" s="49"/>
    </row>
    <row r="335" ht="15" customHeight="1">
      <c r="B335" s="138" t="s">
        <v>407</v>
      </c>
    </row>
    <row r="336" spans="1:13" ht="15.75" hidden="1">
      <c r="A336" s="35"/>
      <c r="B336" s="165" t="s">
        <v>83</v>
      </c>
      <c r="C336" s="165"/>
      <c r="D336" s="165"/>
      <c r="E336" s="165"/>
      <c r="F336" s="165"/>
      <c r="G336" s="165"/>
      <c r="H336" s="165"/>
      <c r="I336" s="165"/>
      <c r="J336" s="165"/>
      <c r="K336" s="165"/>
      <c r="L336" s="165"/>
      <c r="M336" s="165"/>
    </row>
    <row r="337" spans="1:11" ht="31.5" hidden="1">
      <c r="A337" s="35"/>
      <c r="B337" s="13"/>
      <c r="C337" s="23" t="s">
        <v>82</v>
      </c>
      <c r="D337" s="23" t="s">
        <v>125</v>
      </c>
      <c r="E337" s="174"/>
      <c r="F337" s="175"/>
      <c r="G337" s="175"/>
      <c r="H337" s="175"/>
      <c r="I337" s="175"/>
      <c r="J337" s="175"/>
      <c r="K337" s="175"/>
    </row>
    <row r="338" spans="1:11" ht="15.75" hidden="1">
      <c r="A338" s="35"/>
      <c r="B338" s="13" t="s">
        <v>74</v>
      </c>
      <c r="C338" s="84">
        <v>2291.4</v>
      </c>
      <c r="D338" s="84">
        <v>2295.04</v>
      </c>
      <c r="E338" s="175"/>
      <c r="F338" s="175"/>
      <c r="G338" s="175"/>
      <c r="H338" s="175"/>
      <c r="I338" s="175"/>
      <c r="J338" s="175"/>
      <c r="K338" s="175"/>
    </row>
    <row r="339" spans="1:11" ht="15.75" hidden="1">
      <c r="A339" s="35"/>
      <c r="B339" s="13" t="s">
        <v>75</v>
      </c>
      <c r="C339" s="84">
        <v>2348.99</v>
      </c>
      <c r="D339" s="84">
        <v>2353.62</v>
      </c>
      <c r="E339" s="175"/>
      <c r="F339" s="175"/>
      <c r="G339" s="175"/>
      <c r="H339" s="175"/>
      <c r="I339" s="175"/>
      <c r="J339" s="175"/>
      <c r="K339" s="175"/>
    </row>
    <row r="340" spans="1:11" ht="15.75" hidden="1">
      <c r="A340" s="14"/>
      <c r="B340" s="13" t="s">
        <v>76</v>
      </c>
      <c r="C340" s="84">
        <v>2208.1</v>
      </c>
      <c r="D340" s="84">
        <v>2223.7</v>
      </c>
      <c r="E340" s="175"/>
      <c r="F340" s="175"/>
      <c r="G340" s="175"/>
      <c r="H340" s="175"/>
      <c r="I340" s="175"/>
      <c r="J340" s="175"/>
      <c r="K340" s="175"/>
    </row>
    <row r="341" spans="1:11" ht="15.75" hidden="1">
      <c r="A341" s="14"/>
      <c r="B341" s="13" t="s">
        <v>77</v>
      </c>
      <c r="C341" s="84">
        <v>2256.45</v>
      </c>
      <c r="D341" s="84">
        <v>2264.5</v>
      </c>
      <c r="E341" s="175"/>
      <c r="F341" s="175"/>
      <c r="G341" s="175"/>
      <c r="H341" s="175"/>
      <c r="I341" s="175"/>
      <c r="J341" s="175"/>
      <c r="K341" s="175"/>
    </row>
    <row r="342" spans="1:11" ht="15.75" hidden="1">
      <c r="A342" s="14"/>
      <c r="B342" s="13" t="s">
        <v>78</v>
      </c>
      <c r="C342" s="84">
        <v>2317.79</v>
      </c>
      <c r="D342" s="84">
        <v>2335.9</v>
      </c>
      <c r="E342" s="175"/>
      <c r="F342" s="175"/>
      <c r="G342" s="175"/>
      <c r="H342" s="175"/>
      <c r="I342" s="175"/>
      <c r="J342" s="175"/>
      <c r="K342" s="175"/>
    </row>
    <row r="343" spans="1:11" ht="15.75" hidden="1">
      <c r="A343" s="14"/>
      <c r="B343" s="13" t="s">
        <v>79</v>
      </c>
      <c r="C343" s="84">
        <v>2225.72</v>
      </c>
      <c r="D343" s="84">
        <v>2236.79</v>
      </c>
      <c r="E343" s="175"/>
      <c r="F343" s="175"/>
      <c r="G343" s="175"/>
      <c r="H343" s="175"/>
      <c r="I343" s="175"/>
      <c r="J343" s="175"/>
      <c r="K343" s="175"/>
    </row>
    <row r="344" spans="1:11" ht="15.75" hidden="1">
      <c r="A344" s="14"/>
      <c r="B344" s="13" t="s">
        <v>80</v>
      </c>
      <c r="C344" s="84">
        <v>2343.27</v>
      </c>
      <c r="D344" s="84">
        <v>2354.73</v>
      </c>
      <c r="E344" s="175"/>
      <c r="F344" s="175"/>
      <c r="G344" s="175"/>
      <c r="H344" s="175"/>
      <c r="I344" s="175"/>
      <c r="J344" s="175"/>
      <c r="K344" s="175"/>
    </row>
    <row r="345" spans="1:11" ht="15.75" hidden="1">
      <c r="A345" s="14"/>
      <c r="B345" s="13" t="s">
        <v>81</v>
      </c>
      <c r="C345" s="84">
        <v>2186.24</v>
      </c>
      <c r="D345" s="84">
        <v>2205.71</v>
      </c>
      <c r="E345" s="175"/>
      <c r="F345" s="175"/>
      <c r="G345" s="175"/>
      <c r="H345" s="175"/>
      <c r="I345" s="175"/>
      <c r="J345" s="175"/>
      <c r="K345" s="175"/>
    </row>
    <row r="346" spans="1:11" ht="15.75">
      <c r="A346" s="14"/>
      <c r="B346" s="14"/>
      <c r="C346" s="86"/>
      <c r="D346" s="86"/>
      <c r="E346" s="85"/>
      <c r="F346" s="85"/>
      <c r="G346" s="85"/>
      <c r="H346" s="85"/>
      <c r="I346" s="85"/>
      <c r="J346" s="85"/>
      <c r="K346" s="85"/>
    </row>
    <row r="347" spans="1:11" ht="15.75">
      <c r="A347" s="14"/>
      <c r="B347" s="14"/>
      <c r="C347" s="86"/>
      <c r="D347" s="86"/>
      <c r="E347" s="85"/>
      <c r="F347" s="85"/>
      <c r="G347" s="85"/>
      <c r="H347" s="85"/>
      <c r="I347" s="85"/>
      <c r="J347" s="85"/>
      <c r="K347" s="85"/>
    </row>
    <row r="348" spans="1:11" ht="15.75">
      <c r="A348" s="14"/>
      <c r="B348" s="14"/>
      <c r="C348" s="86"/>
      <c r="D348" s="86"/>
      <c r="E348" s="85"/>
      <c r="F348" s="85"/>
      <c r="G348" s="85"/>
      <c r="H348" s="85"/>
      <c r="I348" s="85"/>
      <c r="J348" s="85"/>
      <c r="K348" s="85"/>
    </row>
    <row r="349" spans="1:11" ht="15.75">
      <c r="A349" s="14"/>
      <c r="B349" s="14"/>
      <c r="C349" s="86"/>
      <c r="D349" s="86"/>
      <c r="E349" s="85"/>
      <c r="F349" s="85"/>
      <c r="G349" s="85"/>
      <c r="H349" s="85"/>
      <c r="I349" s="85"/>
      <c r="J349" s="85"/>
      <c r="K349" s="85"/>
    </row>
    <row r="350" spans="1:11" ht="15.75">
      <c r="A350" s="14"/>
      <c r="B350" s="14"/>
      <c r="C350" s="86"/>
      <c r="D350" s="86"/>
      <c r="E350" s="85"/>
      <c r="F350" s="85"/>
      <c r="G350" s="85"/>
      <c r="H350" s="85"/>
      <c r="I350" s="85"/>
      <c r="J350" s="85"/>
      <c r="K350" s="85"/>
    </row>
    <row r="351" spans="1:11" ht="15.75">
      <c r="A351" s="14"/>
      <c r="B351" s="14"/>
      <c r="C351" s="86"/>
      <c r="D351" s="86"/>
      <c r="E351" s="85"/>
      <c r="F351" s="85"/>
      <c r="G351" s="85"/>
      <c r="H351" s="85"/>
      <c r="I351" s="85"/>
      <c r="J351" s="85"/>
      <c r="K351" s="85"/>
    </row>
    <row r="352" spans="1:11" ht="15.75">
      <c r="A352" s="14"/>
      <c r="B352" s="14"/>
      <c r="C352" s="14"/>
      <c r="D352" s="14"/>
      <c r="E352" s="14"/>
      <c r="F352" s="14"/>
      <c r="G352" s="14"/>
      <c r="H352" s="14"/>
      <c r="I352" s="14"/>
      <c r="J352" s="14"/>
      <c r="K352" s="14"/>
    </row>
    <row r="353" spans="1:11" ht="15.75">
      <c r="A353" s="14"/>
      <c r="B353" s="14"/>
      <c r="C353" s="86"/>
      <c r="D353" s="86"/>
      <c r="E353" s="85"/>
      <c r="F353" s="85"/>
      <c r="G353" s="85"/>
      <c r="H353" s="85"/>
      <c r="I353" s="85"/>
      <c r="J353" s="85"/>
      <c r="K353" s="85"/>
    </row>
    <row r="354" spans="1:11" ht="15.75">
      <c r="A354" s="14"/>
      <c r="B354" s="14"/>
      <c r="C354" s="86"/>
      <c r="D354" s="86"/>
      <c r="E354" s="85"/>
      <c r="F354" s="85"/>
      <c r="G354" s="85"/>
      <c r="H354" s="85"/>
      <c r="I354" s="85"/>
      <c r="J354" s="85"/>
      <c r="K354" s="85"/>
    </row>
    <row r="355" spans="1:11" ht="15.75">
      <c r="A355" s="14"/>
      <c r="B355" s="14"/>
      <c r="C355" s="86"/>
      <c r="D355" s="86"/>
      <c r="E355" s="85"/>
      <c r="F355" s="85"/>
      <c r="G355" s="85"/>
      <c r="H355" s="85"/>
      <c r="I355" s="85"/>
      <c r="J355" s="85"/>
      <c r="K355" s="85"/>
    </row>
    <row r="356" spans="1:11" ht="15.75">
      <c r="A356" s="14"/>
      <c r="B356" s="14"/>
      <c r="C356" s="86"/>
      <c r="D356" s="86"/>
      <c r="E356" s="85"/>
      <c r="F356" s="85"/>
      <c r="G356" s="85"/>
      <c r="H356" s="85"/>
      <c r="I356" s="85"/>
      <c r="J356" s="85"/>
      <c r="K356" s="85"/>
    </row>
    <row r="357" spans="1:11" ht="15.75">
      <c r="A357" s="14"/>
      <c r="B357" s="14"/>
      <c r="C357" s="14"/>
      <c r="D357" s="14"/>
      <c r="E357" s="14"/>
      <c r="F357" s="14"/>
      <c r="G357" s="14"/>
      <c r="H357" s="14"/>
      <c r="I357" s="14"/>
      <c r="J357" s="14"/>
      <c r="K357" s="14"/>
    </row>
    <row r="358" spans="1:11" ht="15.75">
      <c r="A358" s="14"/>
      <c r="B358" s="14"/>
      <c r="C358" s="86"/>
      <c r="D358" s="86"/>
      <c r="E358" s="85"/>
      <c r="F358" s="85"/>
      <c r="G358" s="85"/>
      <c r="H358" s="85"/>
      <c r="I358" s="85"/>
      <c r="J358" s="85"/>
      <c r="K358" s="85"/>
    </row>
    <row r="359" spans="1:11" ht="15.75">
      <c r="A359" s="14"/>
      <c r="B359" s="14"/>
      <c r="C359" s="86"/>
      <c r="D359" s="86"/>
      <c r="E359" s="85"/>
      <c r="F359" s="85"/>
      <c r="G359" s="85"/>
      <c r="H359" s="85"/>
      <c r="I359" s="85"/>
      <c r="J359" s="85"/>
      <c r="K359" s="85"/>
    </row>
    <row r="360" spans="1:11" ht="15.75">
      <c r="A360" s="14"/>
      <c r="B360" s="14"/>
      <c r="C360" s="86"/>
      <c r="D360" s="86"/>
      <c r="E360" s="85"/>
      <c r="F360" s="85"/>
      <c r="G360" s="85"/>
      <c r="H360" s="85"/>
      <c r="I360" s="85"/>
      <c r="J360" s="85"/>
      <c r="K360" s="85"/>
    </row>
    <row r="361" spans="1:11" ht="15.75">
      <c r="A361" s="14"/>
      <c r="B361" s="14"/>
      <c r="C361" s="86"/>
      <c r="D361" s="86"/>
      <c r="E361" s="85"/>
      <c r="F361" s="85"/>
      <c r="G361" s="85"/>
      <c r="H361" s="85"/>
      <c r="I361" s="85"/>
      <c r="J361" s="85"/>
      <c r="K361" s="85"/>
    </row>
    <row r="362" spans="1:11" ht="15.75">
      <c r="A362" s="14"/>
      <c r="B362" s="14"/>
      <c r="C362" s="14"/>
      <c r="D362" s="14"/>
      <c r="E362" s="14"/>
      <c r="F362" s="14"/>
      <c r="G362" s="14"/>
      <c r="H362" s="14"/>
      <c r="I362" s="14"/>
      <c r="J362" s="14"/>
      <c r="K362" s="14"/>
    </row>
    <row r="363" spans="1:11" ht="15.75">
      <c r="A363" s="14"/>
      <c r="B363" s="14" t="s">
        <v>326</v>
      </c>
      <c r="C363" s="14"/>
      <c r="D363" s="14"/>
      <c r="E363" s="14"/>
      <c r="F363" s="14"/>
      <c r="G363" s="14"/>
      <c r="H363" s="14"/>
      <c r="I363" s="14"/>
      <c r="J363" s="14"/>
      <c r="K363" s="14"/>
    </row>
    <row r="364" spans="1:11" ht="15.75">
      <c r="A364" s="14"/>
      <c r="B364" s="14"/>
      <c r="C364" s="14"/>
      <c r="D364" s="14"/>
      <c r="E364" s="14"/>
      <c r="F364" s="14"/>
      <c r="G364" s="14"/>
      <c r="H364" s="14"/>
      <c r="I364" s="14"/>
      <c r="J364" s="14"/>
      <c r="K364" s="14"/>
    </row>
    <row r="365" spans="1:22" ht="57" customHeight="1">
      <c r="A365" s="24"/>
      <c r="B365" s="209" t="s">
        <v>409</v>
      </c>
      <c r="C365" s="194"/>
      <c r="D365" s="194"/>
      <c r="E365" s="194"/>
      <c r="F365" s="194"/>
      <c r="G365" s="194"/>
      <c r="H365" s="194"/>
      <c r="I365" s="194"/>
      <c r="J365" s="194"/>
      <c r="K365" s="194"/>
      <c r="L365" s="194"/>
      <c r="M365" s="194"/>
      <c r="N365" s="152"/>
      <c r="O365" s="152"/>
      <c r="P365" s="152"/>
      <c r="Q365" s="152"/>
      <c r="R365" s="152"/>
      <c r="S365" s="152"/>
      <c r="T365" s="152"/>
      <c r="U365" s="152"/>
      <c r="V365" s="152"/>
    </row>
    <row r="366" spans="1:20" ht="15.75">
      <c r="A366" s="24"/>
      <c r="B366" s="25"/>
      <c r="C366" s="70"/>
      <c r="D366" s="70"/>
      <c r="E366" s="70"/>
      <c r="F366" s="70"/>
      <c r="G366" s="70"/>
      <c r="H366" s="70"/>
      <c r="I366" s="70"/>
      <c r="J366" s="70"/>
      <c r="K366" s="70"/>
      <c r="L366" s="70"/>
      <c r="M366" s="70"/>
      <c r="T366" s="49"/>
    </row>
    <row r="367" spans="1:20" ht="15.75">
      <c r="A367" s="24"/>
      <c r="B367" s="133" t="s">
        <v>410</v>
      </c>
      <c r="C367" s="70"/>
      <c r="D367" s="70"/>
      <c r="E367" s="70"/>
      <c r="F367" s="70"/>
      <c r="G367" s="70"/>
      <c r="H367" s="70"/>
      <c r="I367" s="70"/>
      <c r="J367" s="70"/>
      <c r="K367" s="70"/>
      <c r="L367" s="70"/>
      <c r="M367" s="70"/>
      <c r="T367" s="49"/>
    </row>
    <row r="368" spans="2:11" ht="15.75">
      <c r="B368" t="s">
        <v>71</v>
      </c>
      <c r="K368" s="53"/>
    </row>
    <row r="369" spans="2:17" s="8" customFormat="1" ht="46.5" customHeight="1">
      <c r="B369" s="80"/>
      <c r="C369" s="80"/>
      <c r="D369" s="171" t="s">
        <v>304</v>
      </c>
      <c r="E369" s="171"/>
      <c r="F369" s="171"/>
      <c r="G369" s="80"/>
      <c r="H369" s="80" t="s">
        <v>125</v>
      </c>
      <c r="I369" s="80"/>
      <c r="J369" s="80"/>
      <c r="K369" s="80"/>
      <c r="L369" s="80" t="s">
        <v>221</v>
      </c>
      <c r="M369" s="176" t="s">
        <v>72</v>
      </c>
      <c r="N369" s="177"/>
      <c r="O369" s="177"/>
      <c r="P369" s="176" t="s">
        <v>222</v>
      </c>
      <c r="Q369" s="176"/>
    </row>
    <row r="370" spans="2:17" ht="15.75" customHeight="1">
      <c r="B370" s="80"/>
      <c r="C370" s="80"/>
      <c r="D370" s="82" t="s">
        <v>218</v>
      </c>
      <c r="E370" s="82" t="s">
        <v>219</v>
      </c>
      <c r="F370" s="82" t="s">
        <v>220</v>
      </c>
      <c r="G370" s="82"/>
      <c r="H370" s="82" t="s">
        <v>218</v>
      </c>
      <c r="I370" s="82" t="s">
        <v>219</v>
      </c>
      <c r="J370" s="82" t="s">
        <v>220</v>
      </c>
      <c r="K370" s="82"/>
      <c r="L370" s="82" t="s">
        <v>282</v>
      </c>
      <c r="M370" s="178" t="s">
        <v>73</v>
      </c>
      <c r="N370" s="179"/>
      <c r="O370" s="180"/>
      <c r="P370" s="181"/>
      <c r="Q370" s="177"/>
    </row>
    <row r="371" spans="2:17" ht="15" customHeight="1">
      <c r="B371" s="126" t="s">
        <v>115</v>
      </c>
      <c r="C371" s="81"/>
      <c r="D371" s="80">
        <v>30670</v>
      </c>
      <c r="E371" s="84">
        <v>2291.4</v>
      </c>
      <c r="F371" s="84">
        <v>263.2</v>
      </c>
      <c r="G371" s="80"/>
      <c r="H371" s="80">
        <v>302450</v>
      </c>
      <c r="I371" s="84">
        <v>2295.04</v>
      </c>
      <c r="J371" s="84">
        <v>250.86</v>
      </c>
      <c r="K371" s="81"/>
      <c r="L371" s="83" t="s">
        <v>296</v>
      </c>
      <c r="M371" s="172">
        <f>(E371-I371)/J371</f>
        <v>-0.014510085306544976</v>
      </c>
      <c r="N371" s="177"/>
      <c r="O371" s="177"/>
      <c r="P371" s="171" t="s">
        <v>295</v>
      </c>
      <c r="Q371" s="171"/>
    </row>
    <row r="372" spans="2:17" ht="15" customHeight="1">
      <c r="B372" s="126" t="s">
        <v>293</v>
      </c>
      <c r="C372" s="81"/>
      <c r="D372" s="80">
        <v>30564</v>
      </c>
      <c r="E372" s="84">
        <v>2348.99</v>
      </c>
      <c r="F372" s="84">
        <v>222.85</v>
      </c>
      <c r="G372" s="80"/>
      <c r="H372" s="80">
        <v>301507</v>
      </c>
      <c r="I372" s="84">
        <v>2353.62</v>
      </c>
      <c r="J372" s="84">
        <v>218.85</v>
      </c>
      <c r="K372" s="81"/>
      <c r="L372" s="83" t="s">
        <v>297</v>
      </c>
      <c r="M372" s="172">
        <f aca="true" t="shared" si="0" ref="M372:M378">(E372-I372)/J372</f>
        <v>-0.021156042951793966</v>
      </c>
      <c r="N372" s="177"/>
      <c r="O372" s="177"/>
      <c r="P372" s="171" t="s">
        <v>295</v>
      </c>
      <c r="Q372" s="171"/>
    </row>
    <row r="373" spans="2:17" ht="15" customHeight="1">
      <c r="B373" s="126" t="s">
        <v>116</v>
      </c>
      <c r="C373" s="81"/>
      <c r="D373" s="80">
        <v>31156</v>
      </c>
      <c r="E373" s="84">
        <v>2208.1</v>
      </c>
      <c r="F373" s="84">
        <v>186.67</v>
      </c>
      <c r="G373" s="80"/>
      <c r="H373" s="80">
        <v>303645</v>
      </c>
      <c r="I373" s="84">
        <v>2223.7</v>
      </c>
      <c r="J373" s="84">
        <v>183.04</v>
      </c>
      <c r="K373" s="81"/>
      <c r="L373" s="83" t="s">
        <v>298</v>
      </c>
      <c r="M373" s="172">
        <f t="shared" si="0"/>
        <v>-0.08522727272727224</v>
      </c>
      <c r="N373" s="177"/>
      <c r="O373" s="173"/>
      <c r="P373" s="171" t="s">
        <v>295</v>
      </c>
      <c r="Q373" s="171"/>
    </row>
    <row r="374" spans="2:17" ht="15" customHeight="1">
      <c r="B374" s="126" t="s">
        <v>117</v>
      </c>
      <c r="C374" s="81"/>
      <c r="D374" s="80">
        <v>31145</v>
      </c>
      <c r="E374" s="84">
        <v>2256.45</v>
      </c>
      <c r="F374" s="84">
        <v>189.26</v>
      </c>
      <c r="G374" s="80"/>
      <c r="H374" s="80">
        <v>303631</v>
      </c>
      <c r="I374" s="84">
        <v>2264.5</v>
      </c>
      <c r="J374" s="84">
        <v>185.57</v>
      </c>
      <c r="K374" s="81"/>
      <c r="L374" s="83" t="s">
        <v>299</v>
      </c>
      <c r="M374" s="172">
        <f t="shared" si="0"/>
        <v>-0.04337985665786594</v>
      </c>
      <c r="N374" s="173"/>
      <c r="O374" s="173"/>
      <c r="P374" s="171" t="s">
        <v>295</v>
      </c>
      <c r="Q374" s="171"/>
    </row>
    <row r="375" spans="2:17" ht="15" customHeight="1">
      <c r="B375" s="126" t="s">
        <v>118</v>
      </c>
      <c r="C375" s="81"/>
      <c r="D375" s="80">
        <v>31127</v>
      </c>
      <c r="E375" s="84">
        <v>2317.79</v>
      </c>
      <c r="F375" s="84">
        <v>194.05</v>
      </c>
      <c r="G375" s="80"/>
      <c r="H375" s="80">
        <v>302049</v>
      </c>
      <c r="I375" s="84">
        <v>2335.9</v>
      </c>
      <c r="J375" s="84">
        <v>186.62</v>
      </c>
      <c r="K375" s="81"/>
      <c r="L375" s="83" t="s">
        <v>300</v>
      </c>
      <c r="M375" s="172">
        <f t="shared" si="0"/>
        <v>-0.09704211767227588</v>
      </c>
      <c r="N375" s="173"/>
      <c r="O375" s="173"/>
      <c r="P375" s="171" t="s">
        <v>295</v>
      </c>
      <c r="Q375" s="171"/>
    </row>
    <row r="376" spans="2:17" ht="15" customHeight="1">
      <c r="B376" s="126" t="s">
        <v>119</v>
      </c>
      <c r="C376" s="81"/>
      <c r="D376" s="80">
        <v>29398</v>
      </c>
      <c r="E376" s="84">
        <v>2225.72</v>
      </c>
      <c r="F376" s="84">
        <v>211.56</v>
      </c>
      <c r="G376" s="80"/>
      <c r="H376" s="80">
        <v>295875</v>
      </c>
      <c r="I376" s="84">
        <v>2236.79</v>
      </c>
      <c r="J376" s="84">
        <v>202.34</v>
      </c>
      <c r="K376" s="81"/>
      <c r="L376" s="83" t="s">
        <v>301</v>
      </c>
      <c r="M376" s="172">
        <f t="shared" si="0"/>
        <v>-0.05470989423742297</v>
      </c>
      <c r="N376" s="173"/>
      <c r="O376" s="173"/>
      <c r="P376" s="171" t="s">
        <v>295</v>
      </c>
      <c r="Q376" s="171"/>
    </row>
    <row r="377" spans="2:17" ht="15" customHeight="1">
      <c r="B377" s="126" t="s">
        <v>411</v>
      </c>
      <c r="C377" s="81"/>
      <c r="D377" s="80">
        <v>29780</v>
      </c>
      <c r="E377" s="84">
        <v>2343.27</v>
      </c>
      <c r="F377" s="84">
        <v>204.99</v>
      </c>
      <c r="G377" s="80"/>
      <c r="H377" s="80">
        <v>298874</v>
      </c>
      <c r="I377" s="84">
        <v>2354.73</v>
      </c>
      <c r="J377" s="84">
        <v>198.67</v>
      </c>
      <c r="K377" s="81"/>
      <c r="L377" s="83" t="s">
        <v>302</v>
      </c>
      <c r="M377" s="172">
        <f t="shared" si="0"/>
        <v>-0.05768359591282044</v>
      </c>
      <c r="N377" s="173"/>
      <c r="O377" s="173"/>
      <c r="P377" s="171" t="s">
        <v>295</v>
      </c>
      <c r="Q377" s="171"/>
    </row>
    <row r="378" spans="2:17" ht="15" customHeight="1">
      <c r="B378" s="126" t="s">
        <v>120</v>
      </c>
      <c r="C378" s="81"/>
      <c r="D378" s="80">
        <v>28974</v>
      </c>
      <c r="E378" s="84">
        <v>2186.24</v>
      </c>
      <c r="F378" s="84">
        <v>254.55</v>
      </c>
      <c r="G378" s="80"/>
      <c r="H378" s="80">
        <v>291120</v>
      </c>
      <c r="I378" s="84">
        <v>2205.71</v>
      </c>
      <c r="J378" s="84">
        <v>247.58</v>
      </c>
      <c r="K378" s="81"/>
      <c r="L378" s="83" t="s">
        <v>84</v>
      </c>
      <c r="M378" s="172">
        <f t="shared" si="0"/>
        <v>-0.07864124727360955</v>
      </c>
      <c r="N378" s="173"/>
      <c r="O378" s="173"/>
      <c r="P378" s="171" t="s">
        <v>295</v>
      </c>
      <c r="Q378" s="171"/>
    </row>
    <row r="379" ht="15.75">
      <c r="B379" t="s">
        <v>412</v>
      </c>
    </row>
    <row r="380" spans="2:11" ht="15.75">
      <c r="B380" t="s">
        <v>413</v>
      </c>
      <c r="K380" s="53"/>
    </row>
    <row r="381" ht="15.75">
      <c r="K381" s="53"/>
    </row>
    <row r="382" spans="2:22" s="12" customFormat="1" ht="83.25" customHeight="1">
      <c r="B382" s="194" t="s">
        <v>327</v>
      </c>
      <c r="C382" s="194"/>
      <c r="D382" s="194"/>
      <c r="E382" s="194"/>
      <c r="F382" s="194"/>
      <c r="G382" s="194"/>
      <c r="H382" s="194"/>
      <c r="I382" s="194"/>
      <c r="J382" s="194"/>
      <c r="K382" s="194"/>
      <c r="L382" s="194"/>
      <c r="M382" s="194"/>
      <c r="N382" s="152"/>
      <c r="O382" s="152"/>
      <c r="P382" s="152"/>
      <c r="Q382" s="152"/>
      <c r="R382" s="152"/>
      <c r="S382" s="152"/>
      <c r="T382" s="152"/>
      <c r="U382" s="152"/>
      <c r="V382" s="152"/>
    </row>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1" spans="2:22" ht="69" customHeight="1">
      <c r="B421" s="194" t="s">
        <v>414</v>
      </c>
      <c r="C421" s="168"/>
      <c r="D421" s="168"/>
      <c r="E421" s="168"/>
      <c r="F421" s="168"/>
      <c r="G421" s="168"/>
      <c r="H421" s="168"/>
      <c r="I421" s="168"/>
      <c r="J421" s="168"/>
      <c r="K421" s="168"/>
      <c r="L421" s="168"/>
      <c r="M421" s="168"/>
      <c r="N421" s="152"/>
      <c r="O421" s="152"/>
      <c r="P421" s="152"/>
      <c r="Q421" s="152"/>
      <c r="R421" s="152"/>
      <c r="S421" s="152"/>
      <c r="T421" s="152"/>
      <c r="U421" s="152"/>
      <c r="V421" s="152"/>
    </row>
    <row r="422" spans="2:13" ht="16.5" customHeight="1">
      <c r="B422" s="168"/>
      <c r="C422" s="168"/>
      <c r="D422" s="168"/>
      <c r="E422" s="168"/>
      <c r="F422" s="168"/>
      <c r="G422" s="168"/>
      <c r="H422" s="168"/>
      <c r="I422" s="168"/>
      <c r="J422" s="168"/>
      <c r="K422" s="168"/>
      <c r="L422" s="168"/>
      <c r="M422" s="168"/>
    </row>
    <row r="423" spans="2:22" ht="79.5" customHeight="1">
      <c r="B423" s="194" t="s">
        <v>416</v>
      </c>
      <c r="C423" s="168"/>
      <c r="D423" s="168"/>
      <c r="E423" s="168"/>
      <c r="F423" s="168"/>
      <c r="G423" s="168"/>
      <c r="H423" s="168"/>
      <c r="I423" s="168"/>
      <c r="J423" s="168"/>
      <c r="K423" s="168"/>
      <c r="L423" s="168"/>
      <c r="M423" s="168"/>
      <c r="N423" s="152"/>
      <c r="O423" s="152"/>
      <c r="P423" s="152"/>
      <c r="Q423" s="152"/>
      <c r="R423" s="152"/>
      <c r="S423" s="152"/>
      <c r="T423" s="152"/>
      <c r="U423" s="152"/>
      <c r="V423" s="152"/>
    </row>
    <row r="424" spans="2:13" ht="15.75">
      <c r="B424" s="11"/>
      <c r="C424" s="11"/>
      <c r="D424" s="11"/>
      <c r="E424" s="11"/>
      <c r="F424" s="11"/>
      <c r="G424" s="11"/>
      <c r="H424" s="11"/>
      <c r="I424" s="11"/>
      <c r="J424" s="11"/>
      <c r="K424" s="11"/>
      <c r="L424" s="11"/>
      <c r="M424" s="11"/>
    </row>
    <row r="425" spans="2:12" s="12" customFormat="1" ht="15" customHeight="1" hidden="1">
      <c r="B425" s="184" t="s">
        <v>69</v>
      </c>
      <c r="C425" s="184"/>
      <c r="D425" s="184"/>
      <c r="E425" s="184"/>
      <c r="F425" s="184"/>
      <c r="G425" s="184"/>
      <c r="H425" s="184"/>
      <c r="I425" s="184"/>
      <c r="J425" s="184"/>
      <c r="K425" s="184"/>
      <c r="L425" s="184"/>
    </row>
    <row r="426" spans="2:12" s="12" customFormat="1" ht="99" customHeight="1" hidden="1">
      <c r="B426" s="87"/>
      <c r="C426" s="87" t="s">
        <v>52</v>
      </c>
      <c r="D426" s="87" t="s">
        <v>53</v>
      </c>
      <c r="E426" s="87" t="s">
        <v>54</v>
      </c>
      <c r="F426" s="87" t="s">
        <v>55</v>
      </c>
      <c r="G426" s="87" t="s">
        <v>56</v>
      </c>
      <c r="H426" s="87" t="s">
        <v>57</v>
      </c>
      <c r="I426" s="62"/>
      <c r="J426" s="62"/>
      <c r="K426" s="62"/>
      <c r="L426" s="62"/>
    </row>
    <row r="427" spans="2:12" s="12" customFormat="1" ht="15.75" hidden="1">
      <c r="B427" s="72" t="s">
        <v>115</v>
      </c>
      <c r="C427" s="39">
        <v>20.64</v>
      </c>
      <c r="D427" s="39">
        <v>22.67</v>
      </c>
      <c r="E427" s="39">
        <v>65.12</v>
      </c>
      <c r="F427" s="39">
        <v>64.56</v>
      </c>
      <c r="G427" s="39">
        <f aca="true" t="shared" si="1" ref="G427:G434">C427-D427</f>
        <v>-2.030000000000001</v>
      </c>
      <c r="H427" s="65">
        <f>E427-F427</f>
        <v>0.5600000000000023</v>
      </c>
      <c r="I427" s="60"/>
      <c r="J427" s="60"/>
      <c r="K427" s="60"/>
      <c r="L427" s="60"/>
    </row>
    <row r="428" spans="2:12" s="12" customFormat="1" ht="15.75" hidden="1">
      <c r="B428" s="72" t="s">
        <v>293</v>
      </c>
      <c r="C428" s="39">
        <v>9.45</v>
      </c>
      <c r="D428" s="39">
        <v>10.5</v>
      </c>
      <c r="E428" s="39">
        <v>58.61</v>
      </c>
      <c r="F428" s="39">
        <v>59.34</v>
      </c>
      <c r="G428" s="39">
        <f t="shared" si="1"/>
        <v>-1.0500000000000007</v>
      </c>
      <c r="H428" s="65">
        <f aca="true" t="shared" si="2" ref="H428:H434">E428-F428</f>
        <v>-0.730000000000004</v>
      </c>
      <c r="I428" s="60"/>
      <c r="J428" s="60"/>
      <c r="K428" s="60"/>
      <c r="L428" s="60"/>
    </row>
    <row r="429" spans="2:12" s="12" customFormat="1" ht="15.75" hidden="1">
      <c r="B429" s="72" t="s">
        <v>116</v>
      </c>
      <c r="C429" s="39">
        <v>24.2</v>
      </c>
      <c r="D429" s="39">
        <v>28.34</v>
      </c>
      <c r="E429" s="39">
        <v>83.29</v>
      </c>
      <c r="F429" s="39">
        <v>84.52</v>
      </c>
      <c r="G429" s="39">
        <f t="shared" si="1"/>
        <v>-4.140000000000001</v>
      </c>
      <c r="H429" s="65">
        <f t="shared" si="2"/>
        <v>-1.2299999999999898</v>
      </c>
      <c r="I429" s="60"/>
      <c r="J429" s="60"/>
      <c r="K429" s="60"/>
      <c r="L429" s="60"/>
    </row>
    <row r="430" spans="2:12" s="12" customFormat="1" ht="15" customHeight="1" hidden="1">
      <c r="B430" s="72" t="s">
        <v>117</v>
      </c>
      <c r="C430" s="39">
        <v>15.95</v>
      </c>
      <c r="D430" s="39">
        <v>17.57</v>
      </c>
      <c r="E430" s="39">
        <v>74.25</v>
      </c>
      <c r="F430" s="39">
        <v>75</v>
      </c>
      <c r="G430" s="39">
        <f t="shared" si="1"/>
        <v>-1.620000000000001</v>
      </c>
      <c r="H430" s="65">
        <f t="shared" si="2"/>
        <v>-0.75</v>
      </c>
      <c r="I430" s="60"/>
      <c r="J430" s="60"/>
      <c r="K430" s="60"/>
      <c r="L430" s="60"/>
    </row>
    <row r="431" spans="2:12" s="12" customFormat="1" ht="15" customHeight="1" hidden="1">
      <c r="B431" s="72" t="s">
        <v>118</v>
      </c>
      <c r="C431" s="39">
        <v>10.01</v>
      </c>
      <c r="D431" s="39">
        <v>12.5</v>
      </c>
      <c r="E431" s="39">
        <v>69.66</v>
      </c>
      <c r="F431" s="39">
        <v>72.18</v>
      </c>
      <c r="G431" s="39">
        <f t="shared" si="1"/>
        <v>-2.49</v>
      </c>
      <c r="H431" s="65">
        <f t="shared" si="2"/>
        <v>-2.5200000000000102</v>
      </c>
      <c r="I431" s="60"/>
      <c r="J431" s="60"/>
      <c r="K431" s="60"/>
      <c r="L431" s="60"/>
    </row>
    <row r="432" spans="2:12" s="12" customFormat="1" ht="15.75" hidden="1">
      <c r="B432" s="72" t="s">
        <v>119</v>
      </c>
      <c r="C432" s="39">
        <v>25.12</v>
      </c>
      <c r="D432" s="39">
        <v>28.89</v>
      </c>
      <c r="E432" s="39">
        <v>80.47</v>
      </c>
      <c r="F432" s="39">
        <v>80.58</v>
      </c>
      <c r="G432" s="39">
        <f t="shared" si="1"/>
        <v>-3.7699999999999996</v>
      </c>
      <c r="H432" s="65">
        <f t="shared" si="2"/>
        <v>-0.10999999999999943</v>
      </c>
      <c r="I432" s="60"/>
      <c r="J432" s="60"/>
      <c r="K432" s="60"/>
      <c r="L432" s="60"/>
    </row>
    <row r="433" spans="2:12" s="12" customFormat="1" ht="15.75" hidden="1">
      <c r="B433" s="72" t="s">
        <v>117</v>
      </c>
      <c r="C433" s="39">
        <v>8.44</v>
      </c>
      <c r="D433" s="39">
        <v>10.21</v>
      </c>
      <c r="E433" s="39">
        <v>53.33</v>
      </c>
      <c r="F433" s="39">
        <v>55.24</v>
      </c>
      <c r="G433" s="39">
        <f t="shared" si="1"/>
        <v>-1.7700000000000014</v>
      </c>
      <c r="H433" s="65">
        <f t="shared" si="2"/>
        <v>-1.9100000000000037</v>
      </c>
      <c r="I433" s="60"/>
      <c r="J433" s="60"/>
      <c r="K433" s="60"/>
      <c r="L433" s="60"/>
    </row>
    <row r="434" spans="2:12" s="12" customFormat="1" ht="15.75" hidden="1">
      <c r="B434" s="72" t="s">
        <v>120</v>
      </c>
      <c r="C434" s="39">
        <v>32.09</v>
      </c>
      <c r="D434" s="39">
        <v>36.25</v>
      </c>
      <c r="E434" s="39">
        <v>79.92</v>
      </c>
      <c r="F434" s="39">
        <v>81.22</v>
      </c>
      <c r="G434" s="39">
        <f t="shared" si="1"/>
        <v>-4.159999999999997</v>
      </c>
      <c r="H434" s="65">
        <f t="shared" si="2"/>
        <v>-1.2999999999999972</v>
      </c>
      <c r="I434" s="60"/>
      <c r="J434" s="60"/>
      <c r="K434" s="60"/>
      <c r="L434" s="60"/>
    </row>
    <row r="435" spans="2:11" ht="15.75" hidden="1">
      <c r="B435" s="37"/>
      <c r="C435" s="60"/>
      <c r="D435" s="60"/>
      <c r="E435" s="60"/>
      <c r="F435" s="60"/>
      <c r="G435" s="60"/>
      <c r="H435" s="60"/>
      <c r="I435" s="60"/>
      <c r="J435" s="56"/>
      <c r="K435" s="56"/>
    </row>
    <row r="436" spans="2:22" ht="82.5" customHeight="1">
      <c r="B436" s="194" t="s">
        <v>417</v>
      </c>
      <c r="C436" s="168"/>
      <c r="D436" s="168"/>
      <c r="E436" s="168"/>
      <c r="F436" s="168"/>
      <c r="G436" s="168"/>
      <c r="H436" s="168"/>
      <c r="I436" s="168"/>
      <c r="J436" s="168"/>
      <c r="K436" s="168"/>
      <c r="L436" s="168"/>
      <c r="M436" s="168"/>
      <c r="N436" s="152"/>
      <c r="O436" s="152"/>
      <c r="P436" s="152"/>
      <c r="Q436" s="152"/>
      <c r="R436" s="152"/>
      <c r="S436" s="152"/>
      <c r="T436" s="152"/>
      <c r="U436" s="152"/>
      <c r="V436" s="152"/>
    </row>
    <row r="437" spans="2:13" ht="15.75">
      <c r="B437" s="11"/>
      <c r="C437" s="11"/>
      <c r="D437" s="11"/>
      <c r="E437" s="11"/>
      <c r="F437" s="11"/>
      <c r="G437" s="11"/>
      <c r="H437" s="11"/>
      <c r="I437" s="11"/>
      <c r="J437" s="11"/>
      <c r="K437" s="11"/>
      <c r="L437" s="11"/>
      <c r="M437" s="11"/>
    </row>
    <row r="438" ht="15.75">
      <c r="B438" s="138" t="s">
        <v>415</v>
      </c>
    </row>
    <row r="439" spans="2:13" s="12" customFormat="1" ht="15" customHeight="1" hidden="1">
      <c r="B439" s="184" t="s">
        <v>70</v>
      </c>
      <c r="C439" s="184"/>
      <c r="D439" s="184"/>
      <c r="E439" s="184"/>
      <c r="F439" s="184"/>
      <c r="G439" s="184"/>
      <c r="H439" s="184"/>
      <c r="I439" s="184"/>
      <c r="J439" s="184"/>
      <c r="K439" s="184"/>
      <c r="L439" s="184"/>
      <c r="M439" s="185"/>
    </row>
    <row r="440" spans="2:14" s="12" customFormat="1" ht="13.5" customHeight="1" hidden="1">
      <c r="B440" s="61"/>
      <c r="C440" s="87" t="s">
        <v>58</v>
      </c>
      <c r="D440" s="87" t="s">
        <v>59</v>
      </c>
      <c r="E440" s="87" t="s">
        <v>60</v>
      </c>
      <c r="F440" s="87" t="s">
        <v>61</v>
      </c>
      <c r="G440" s="87" t="s">
        <v>62</v>
      </c>
      <c r="H440" s="87" t="s">
        <v>57</v>
      </c>
      <c r="J440" s="62"/>
      <c r="K440" s="62"/>
      <c r="M440" s="62"/>
      <c r="N440" s="62"/>
    </row>
    <row r="441" spans="2:14" s="12" customFormat="1" ht="31.5" hidden="1">
      <c r="B441" s="72" t="s">
        <v>66</v>
      </c>
      <c r="C441" s="127">
        <f aca="true" t="shared" si="3" ref="C441:F448">(100-C427)/100*100%</f>
        <v>0.7936</v>
      </c>
      <c r="D441" s="127">
        <f t="shared" si="3"/>
        <v>0.7733</v>
      </c>
      <c r="E441" s="127">
        <f t="shared" si="3"/>
        <v>0.34879999999999994</v>
      </c>
      <c r="F441" s="127">
        <f t="shared" si="3"/>
        <v>0.3544</v>
      </c>
      <c r="G441" s="127">
        <f>(C441-D441)/100*100%</f>
        <v>0.00020299999999999984</v>
      </c>
      <c r="H441" s="128">
        <f>(E441-F441)/100*100%</f>
        <v>-5.6000000000000494E-05</v>
      </c>
      <c r="J441" s="60"/>
      <c r="K441" s="60"/>
      <c r="M441" s="60"/>
      <c r="N441" s="60"/>
    </row>
    <row r="442" spans="2:14" s="12" customFormat="1" ht="15.75" hidden="1">
      <c r="B442" s="72" t="s">
        <v>224</v>
      </c>
      <c r="C442" s="127">
        <f t="shared" si="3"/>
        <v>0.9055</v>
      </c>
      <c r="D442" s="127">
        <f t="shared" si="3"/>
        <v>0.895</v>
      </c>
      <c r="E442" s="127">
        <f t="shared" si="3"/>
        <v>0.4139</v>
      </c>
      <c r="F442" s="127">
        <f t="shared" si="3"/>
        <v>0.40659999999999996</v>
      </c>
      <c r="G442" s="127">
        <f aca="true" t="shared" si="4" ref="G442:G448">(C442-D442)/100*100%</f>
        <v>0.00010499999999999954</v>
      </c>
      <c r="H442" s="128">
        <f aca="true" t="shared" si="5" ref="H442:H448">(E442-F442)/100*100%</f>
        <v>7.300000000000028E-05</v>
      </c>
      <c r="J442" s="60"/>
      <c r="K442" s="60"/>
      <c r="M442" s="60"/>
      <c r="N442" s="60"/>
    </row>
    <row r="443" spans="2:14" s="12" customFormat="1" ht="31.5" hidden="1">
      <c r="B443" s="72" t="s">
        <v>67</v>
      </c>
      <c r="C443" s="127">
        <f t="shared" si="3"/>
        <v>0.758</v>
      </c>
      <c r="D443" s="127">
        <f t="shared" si="3"/>
        <v>0.7166</v>
      </c>
      <c r="E443" s="127">
        <f t="shared" si="3"/>
        <v>0.16709999999999994</v>
      </c>
      <c r="F443" s="127">
        <f t="shared" si="3"/>
        <v>0.15480000000000005</v>
      </c>
      <c r="G443" s="127">
        <f t="shared" si="4"/>
        <v>0.0004139999999999999</v>
      </c>
      <c r="H443" s="128">
        <f t="shared" si="5"/>
        <v>0.00012299999999999895</v>
      </c>
      <c r="J443" s="60"/>
      <c r="K443" s="60"/>
      <c r="M443" s="60"/>
      <c r="N443" s="60"/>
    </row>
    <row r="444" spans="2:14" s="12" customFormat="1" ht="15" customHeight="1" hidden="1">
      <c r="B444" s="72" t="s">
        <v>225</v>
      </c>
      <c r="C444" s="127">
        <f t="shared" si="3"/>
        <v>0.8405</v>
      </c>
      <c r="D444" s="127">
        <f t="shared" si="3"/>
        <v>0.8243</v>
      </c>
      <c r="E444" s="127">
        <f t="shared" si="3"/>
        <v>0.2575</v>
      </c>
      <c r="F444" s="127">
        <f t="shared" si="3"/>
        <v>0.25</v>
      </c>
      <c r="G444" s="127">
        <f t="shared" si="4"/>
        <v>0.00016199999999999993</v>
      </c>
      <c r="H444" s="128">
        <f t="shared" si="5"/>
        <v>7.500000000000006E-05</v>
      </c>
      <c r="J444" s="60"/>
      <c r="K444" s="60"/>
      <c r="M444" s="60"/>
      <c r="N444" s="60"/>
    </row>
    <row r="445" spans="2:14" s="12" customFormat="1" ht="15" customHeight="1" hidden="1">
      <c r="B445" s="72" t="s">
        <v>226</v>
      </c>
      <c r="C445" s="127">
        <f t="shared" si="3"/>
        <v>0.8998999999999999</v>
      </c>
      <c r="D445" s="127">
        <f t="shared" si="3"/>
        <v>0.875</v>
      </c>
      <c r="E445" s="127">
        <f t="shared" si="3"/>
        <v>0.30340000000000006</v>
      </c>
      <c r="F445" s="127">
        <f t="shared" si="3"/>
        <v>0.27819999999999995</v>
      </c>
      <c r="G445" s="127">
        <f t="shared" si="4"/>
        <v>0.0002489999999999992</v>
      </c>
      <c r="H445" s="128">
        <f t="shared" si="5"/>
        <v>0.00025200000000000114</v>
      </c>
      <c r="J445" s="60"/>
      <c r="K445" s="60"/>
      <c r="M445" s="60"/>
      <c r="N445" s="60"/>
    </row>
    <row r="446" spans="2:14" s="12" customFormat="1" ht="31.5" hidden="1">
      <c r="B446" s="72" t="s">
        <v>68</v>
      </c>
      <c r="C446" s="127">
        <f t="shared" si="3"/>
        <v>0.7487999999999999</v>
      </c>
      <c r="D446" s="127">
        <f t="shared" si="3"/>
        <v>0.7111</v>
      </c>
      <c r="E446" s="127">
        <f t="shared" si="3"/>
        <v>0.1953</v>
      </c>
      <c r="F446" s="127">
        <f t="shared" si="3"/>
        <v>0.1942</v>
      </c>
      <c r="G446" s="127">
        <f t="shared" si="4"/>
        <v>0.00037699999999999957</v>
      </c>
      <c r="H446" s="128">
        <f t="shared" si="5"/>
        <v>1.0999999999999898E-05</v>
      </c>
      <c r="J446" s="60"/>
      <c r="K446" s="60"/>
      <c r="M446" s="60"/>
      <c r="N446" s="60"/>
    </row>
    <row r="447" spans="2:14" s="12" customFormat="1" ht="15.75" hidden="1">
      <c r="B447" s="72" t="s">
        <v>281</v>
      </c>
      <c r="C447" s="127">
        <f t="shared" si="3"/>
        <v>0.9156</v>
      </c>
      <c r="D447" s="127">
        <f t="shared" si="3"/>
        <v>0.8978999999999999</v>
      </c>
      <c r="E447" s="127">
        <f t="shared" si="3"/>
        <v>0.4667</v>
      </c>
      <c r="F447" s="127">
        <f t="shared" si="3"/>
        <v>0.4476</v>
      </c>
      <c r="G447" s="127">
        <f t="shared" si="4"/>
        <v>0.00017700000000000048</v>
      </c>
      <c r="H447" s="128">
        <f t="shared" si="5"/>
        <v>0.00019100000000000006</v>
      </c>
      <c r="J447" s="60"/>
      <c r="K447" s="60"/>
      <c r="M447" s="60"/>
      <c r="N447" s="60"/>
    </row>
    <row r="448" spans="2:14" s="12" customFormat="1" ht="15.75" hidden="1">
      <c r="B448" s="72" t="s">
        <v>227</v>
      </c>
      <c r="C448" s="127">
        <f t="shared" si="3"/>
        <v>0.6790999999999999</v>
      </c>
      <c r="D448" s="127">
        <f t="shared" si="3"/>
        <v>0.6375</v>
      </c>
      <c r="E448" s="127">
        <f t="shared" si="3"/>
        <v>0.20079999999999998</v>
      </c>
      <c r="F448" s="127">
        <f t="shared" si="3"/>
        <v>0.18780000000000002</v>
      </c>
      <c r="G448" s="127">
        <f t="shared" si="4"/>
        <v>0.0004159999999999997</v>
      </c>
      <c r="H448" s="128">
        <f t="shared" si="5"/>
        <v>0.00012999999999999955</v>
      </c>
      <c r="J448" s="60"/>
      <c r="K448" s="60"/>
      <c r="M448" s="60"/>
      <c r="N448" s="60"/>
    </row>
    <row r="449" spans="2:11" ht="15.75" hidden="1">
      <c r="B449" s="37"/>
      <c r="C449" s="60"/>
      <c r="D449" s="60"/>
      <c r="E449" s="60"/>
      <c r="F449" s="60"/>
      <c r="G449" s="60"/>
      <c r="H449" s="60"/>
      <c r="I449" s="60"/>
      <c r="J449" s="56"/>
      <c r="K449" s="56"/>
    </row>
    <row r="450" spans="2:11" ht="15.75" hidden="1">
      <c r="B450" s="76"/>
      <c r="C450" s="21" t="s">
        <v>125</v>
      </c>
      <c r="D450" s="54" t="s">
        <v>304</v>
      </c>
      <c r="E450" s="58"/>
      <c r="F450" s="22" t="s">
        <v>65</v>
      </c>
      <c r="G450" s="58"/>
      <c r="J450" s="57"/>
      <c r="K450" s="57"/>
    </row>
    <row r="451" spans="1:11" ht="78.75" hidden="1">
      <c r="A451" s="1">
        <v>1</v>
      </c>
      <c r="B451" s="59" t="str">
        <f>INDEX(B441:B448,$A$451)</f>
        <v>G6 - Mathematics</v>
      </c>
      <c r="C451" s="129">
        <f>INDEX(C441:C448,$A$451)*100%</f>
        <v>0.7936</v>
      </c>
      <c r="D451" s="129">
        <f>INDEX(D441:D448,$A$451)*100%</f>
        <v>0.7733</v>
      </c>
      <c r="E451" s="59" t="s">
        <v>63</v>
      </c>
      <c r="F451" s="130">
        <f>(C451-D451)*100%</f>
        <v>0.020299999999999985</v>
      </c>
      <c r="G451" s="59" t="s">
        <v>419</v>
      </c>
      <c r="J451" s="55"/>
      <c r="K451" s="55"/>
    </row>
    <row r="452" spans="2:11" ht="78.75" hidden="1">
      <c r="B452" s="59" t="str">
        <f>INDEX(B441:B448,$A$451)</f>
        <v>G6 - Mathematics</v>
      </c>
      <c r="C452" s="129">
        <f>INDEX(E441:E448,$A$451*100%)</f>
        <v>0.34879999999999994</v>
      </c>
      <c r="D452" s="129">
        <f>INDEX(F441:F448,$A$451)*100%</f>
        <v>0.3544</v>
      </c>
      <c r="E452" s="59" t="s">
        <v>64</v>
      </c>
      <c r="F452" s="130">
        <f>(C452-D452)*100%</f>
        <v>-0.005600000000000049</v>
      </c>
      <c r="G452" s="59" t="s">
        <v>420</v>
      </c>
      <c r="J452" s="55"/>
      <c r="K452" s="55"/>
    </row>
    <row r="470" spans="2:11" s="12" customFormat="1" ht="15.75">
      <c r="B470" s="1"/>
      <c r="C470" s="1"/>
      <c r="D470" s="1"/>
      <c r="E470" s="1"/>
      <c r="F470" s="1"/>
      <c r="G470" s="1"/>
      <c r="H470" s="1"/>
      <c r="I470" s="1"/>
      <c r="J470" s="1"/>
      <c r="K470" s="1"/>
    </row>
    <row r="471" spans="2:11" s="12" customFormat="1" ht="15.75">
      <c r="B471" s="37"/>
      <c r="C471" s="60"/>
      <c r="D471" s="60"/>
      <c r="E471" s="60"/>
      <c r="F471" s="60"/>
      <c r="G471" s="60"/>
      <c r="H471" s="60"/>
      <c r="I471" s="60"/>
      <c r="J471" s="1"/>
      <c r="K471" s="1"/>
    </row>
    <row r="472" spans="2:11" s="12" customFormat="1" ht="15.75">
      <c r="B472" s="37"/>
      <c r="C472" s="60"/>
      <c r="D472" s="60"/>
      <c r="E472" s="60"/>
      <c r="F472" s="60"/>
      <c r="G472" s="60"/>
      <c r="H472" s="60"/>
      <c r="I472" s="60"/>
      <c r="J472" s="1"/>
      <c r="K472" s="1"/>
    </row>
    <row r="473" spans="2:11" s="12" customFormat="1" ht="15.75">
      <c r="B473" s="37"/>
      <c r="C473" s="60"/>
      <c r="D473" s="60"/>
      <c r="E473" s="60"/>
      <c r="F473" s="60"/>
      <c r="G473" s="60"/>
      <c r="H473" s="60"/>
      <c r="I473" s="60"/>
      <c r="J473" s="1"/>
      <c r="K473" s="1"/>
    </row>
    <row r="474" spans="2:11" s="12" customFormat="1" ht="15.75">
      <c r="B474" s="14" t="s">
        <v>326</v>
      </c>
      <c r="C474" s="60"/>
      <c r="D474" s="60"/>
      <c r="E474" s="60"/>
      <c r="F474" s="60"/>
      <c r="G474" s="60"/>
      <c r="H474" s="60"/>
      <c r="I474" s="60"/>
      <c r="J474" s="1"/>
      <c r="K474" s="1"/>
    </row>
    <row r="475" spans="2:11" s="12" customFormat="1" ht="15.75">
      <c r="B475" s="14"/>
      <c r="C475" s="60"/>
      <c r="D475" s="60"/>
      <c r="E475" s="60"/>
      <c r="F475" s="60"/>
      <c r="G475" s="60"/>
      <c r="H475" s="60"/>
      <c r="I475" s="60"/>
      <c r="J475" s="1"/>
      <c r="K475" s="1"/>
    </row>
    <row r="476" spans="2:22" s="12" customFormat="1" ht="55.5" customHeight="1">
      <c r="B476" s="209" t="s">
        <v>418</v>
      </c>
      <c r="C476" s="194"/>
      <c r="D476" s="194"/>
      <c r="E476" s="194"/>
      <c r="F476" s="194"/>
      <c r="G476" s="194"/>
      <c r="H476" s="194"/>
      <c r="I476" s="194"/>
      <c r="J476" s="194"/>
      <c r="K476" s="194"/>
      <c r="L476" s="194"/>
      <c r="M476" s="194"/>
      <c r="N476" s="152"/>
      <c r="O476" s="152"/>
      <c r="P476" s="152"/>
      <c r="Q476" s="152"/>
      <c r="R476" s="152"/>
      <c r="S476" s="152"/>
      <c r="T476" s="152"/>
      <c r="U476" s="152"/>
      <c r="V476" s="152"/>
    </row>
    <row r="477" spans="2:11" ht="15.75">
      <c r="B477" s="37"/>
      <c r="C477" s="60"/>
      <c r="D477" s="60"/>
      <c r="E477" s="60"/>
      <c r="F477" s="60"/>
      <c r="G477" s="60"/>
      <c r="H477" s="60"/>
      <c r="I477" s="60"/>
      <c r="J477" s="57"/>
      <c r="K477" s="57"/>
    </row>
    <row r="495" spans="2:11" s="12" customFormat="1" ht="15.75">
      <c r="B495" s="1"/>
      <c r="C495" s="1"/>
      <c r="D495" s="1"/>
      <c r="E495" s="1"/>
      <c r="F495" s="1"/>
      <c r="G495" s="1"/>
      <c r="H495" s="1"/>
      <c r="I495" s="1"/>
      <c r="J495" s="1"/>
      <c r="K495" s="1"/>
    </row>
    <row r="496" spans="2:11" s="12" customFormat="1" ht="15.75">
      <c r="B496" s="37"/>
      <c r="C496" s="60"/>
      <c r="D496" s="60"/>
      <c r="E496" s="60"/>
      <c r="F496" s="60"/>
      <c r="G496" s="60"/>
      <c r="H496" s="60"/>
      <c r="I496" s="60"/>
      <c r="J496" s="1"/>
      <c r="K496" s="1"/>
    </row>
    <row r="497" spans="2:11" s="12" customFormat="1" ht="15.75">
      <c r="B497" s="37"/>
      <c r="C497" s="60"/>
      <c r="D497" s="60"/>
      <c r="E497" s="60"/>
      <c r="F497" s="60"/>
      <c r="G497" s="60"/>
      <c r="H497" s="60"/>
      <c r="I497" s="60"/>
      <c r="J497" s="1"/>
      <c r="K497" s="1"/>
    </row>
    <row r="498" spans="2:11" s="12" customFormat="1" ht="15.75">
      <c r="B498" s="37"/>
      <c r="C498" s="60"/>
      <c r="D498" s="60"/>
      <c r="E498" s="60"/>
      <c r="F498" s="60"/>
      <c r="G498" s="60"/>
      <c r="H498" s="60"/>
      <c r="I498" s="60"/>
      <c r="J498" s="1"/>
      <c r="K498" s="1"/>
    </row>
    <row r="499" spans="2:12" s="12" customFormat="1" ht="15.75">
      <c r="B499" s="37"/>
      <c r="C499" s="60"/>
      <c r="D499" s="60"/>
      <c r="E499" s="60"/>
      <c r="F499" s="60"/>
      <c r="G499" s="60"/>
      <c r="H499" s="60"/>
      <c r="I499" s="60"/>
      <c r="J499" s="14"/>
      <c r="K499" s="14"/>
      <c r="L499" s="14"/>
    </row>
    <row r="500" spans="2:9" s="12" customFormat="1" ht="15.75">
      <c r="B500" s="14" t="s">
        <v>326</v>
      </c>
      <c r="C500" s="14"/>
      <c r="D500" s="14"/>
      <c r="E500" s="14"/>
      <c r="F500" s="14"/>
      <c r="G500" s="14"/>
      <c r="H500" s="14"/>
      <c r="I500" s="14"/>
    </row>
    <row r="501" ht="15.75"/>
    <row r="502" spans="2:22" s="12" customFormat="1" ht="68.25" customHeight="1">
      <c r="B502" s="196" t="s">
        <v>421</v>
      </c>
      <c r="C502" s="194"/>
      <c r="D502" s="194"/>
      <c r="E502" s="194"/>
      <c r="F502" s="194"/>
      <c r="G502" s="194"/>
      <c r="H502" s="194"/>
      <c r="I502" s="194"/>
      <c r="J502" s="194"/>
      <c r="K502" s="194"/>
      <c r="L502" s="194"/>
      <c r="M502" s="194"/>
      <c r="N502" s="152"/>
      <c r="O502" s="152"/>
      <c r="P502" s="152"/>
      <c r="Q502" s="152"/>
      <c r="R502" s="152"/>
      <c r="S502" s="152"/>
      <c r="T502" s="152"/>
      <c r="U502" s="152"/>
      <c r="V502" s="152"/>
    </row>
    <row r="503" spans="2:13" s="12" customFormat="1" ht="15.75">
      <c r="B503" s="19"/>
      <c r="C503" s="70"/>
      <c r="D503" s="70"/>
      <c r="E503" s="70"/>
      <c r="F503" s="70"/>
      <c r="G503" s="70"/>
      <c r="H503" s="70"/>
      <c r="I503" s="70"/>
      <c r="J503" s="70"/>
      <c r="K503" s="70"/>
      <c r="L503" s="70"/>
      <c r="M503" s="70"/>
    </row>
    <row r="504" spans="2:22" s="12" customFormat="1" ht="51" customHeight="1">
      <c r="B504" s="196" t="s">
        <v>422</v>
      </c>
      <c r="C504" s="194"/>
      <c r="D504" s="194"/>
      <c r="E504" s="194"/>
      <c r="F504" s="194"/>
      <c r="G504" s="194"/>
      <c r="H504" s="194"/>
      <c r="I504" s="194"/>
      <c r="J504" s="194"/>
      <c r="K504" s="194"/>
      <c r="L504" s="194"/>
      <c r="M504" s="194"/>
      <c r="N504" s="152"/>
      <c r="O504" s="152"/>
      <c r="P504" s="152"/>
      <c r="Q504" s="152"/>
      <c r="R504" s="152"/>
      <c r="S504" s="152"/>
      <c r="T504" s="152"/>
      <c r="U504" s="152"/>
      <c r="V504" s="152"/>
    </row>
    <row r="505" spans="2:13" s="12" customFormat="1" ht="15.75">
      <c r="B505" s="19"/>
      <c r="C505" s="70"/>
      <c r="D505" s="70"/>
      <c r="E505" s="70"/>
      <c r="F505" s="70"/>
      <c r="G505" s="70"/>
      <c r="H505" s="70"/>
      <c r="I505" s="70"/>
      <c r="J505" s="70"/>
      <c r="K505" s="70"/>
      <c r="L505" s="70"/>
      <c r="M505" s="70"/>
    </row>
    <row r="506" spans="1:20" ht="32.25" customHeight="1">
      <c r="A506" s="24"/>
      <c r="B506" s="166" t="s">
        <v>43</v>
      </c>
      <c r="C506" s="167"/>
      <c r="D506" s="167"/>
      <c r="E506" s="167"/>
      <c r="F506" s="167"/>
      <c r="G506" s="167"/>
      <c r="H506" s="167"/>
      <c r="I506" s="167"/>
      <c r="J506" s="167"/>
      <c r="K506" s="167"/>
      <c r="L506" s="167"/>
      <c r="M506" s="167"/>
      <c r="T506" s="49"/>
    </row>
    <row r="507" spans="1:22" ht="114" customHeight="1">
      <c r="A507" s="24"/>
      <c r="B507" s="209" t="s">
        <v>423</v>
      </c>
      <c r="C507" s="185"/>
      <c r="D507" s="185"/>
      <c r="E507" s="185"/>
      <c r="F507" s="185"/>
      <c r="G507" s="185"/>
      <c r="H507" s="185"/>
      <c r="I507" s="185"/>
      <c r="J507" s="185"/>
      <c r="K507" s="185"/>
      <c r="L507" s="185"/>
      <c r="M507" s="185"/>
      <c r="N507" s="152"/>
      <c r="O507" s="152"/>
      <c r="P507" s="152"/>
      <c r="Q507" s="152"/>
      <c r="R507" s="152"/>
      <c r="S507" s="152"/>
      <c r="T507" s="152"/>
      <c r="U507" s="152"/>
      <c r="V507" s="152"/>
    </row>
    <row r="508" spans="1:20" ht="15.75">
      <c r="A508" s="24"/>
      <c r="B508" s="25"/>
      <c r="C508" s="71"/>
      <c r="D508" s="71"/>
      <c r="E508" s="71"/>
      <c r="F508" s="71"/>
      <c r="G508" s="71"/>
      <c r="H508" s="71"/>
      <c r="I508" s="71"/>
      <c r="J508" s="71"/>
      <c r="K508" s="71"/>
      <c r="L508" s="71"/>
      <c r="M508" s="71"/>
      <c r="T508" s="49"/>
    </row>
    <row r="509" spans="1:22" ht="63" customHeight="1">
      <c r="A509" s="24"/>
      <c r="B509" s="209" t="s">
        <v>432</v>
      </c>
      <c r="C509" s="194"/>
      <c r="D509" s="194"/>
      <c r="E509" s="194"/>
      <c r="F509" s="194"/>
      <c r="G509" s="194"/>
      <c r="H509" s="194"/>
      <c r="I509" s="194"/>
      <c r="J509" s="194"/>
      <c r="K509" s="194"/>
      <c r="L509" s="194"/>
      <c r="M509" s="194"/>
      <c r="N509" s="152"/>
      <c r="O509" s="152"/>
      <c r="P509" s="152"/>
      <c r="Q509" s="152"/>
      <c r="R509" s="152"/>
      <c r="S509" s="152"/>
      <c r="T509" s="152"/>
      <c r="U509" s="152"/>
      <c r="V509" s="152"/>
    </row>
    <row r="510" spans="1:20" ht="15.75">
      <c r="A510" s="24"/>
      <c r="B510" s="25"/>
      <c r="C510" s="71"/>
      <c r="D510" s="71"/>
      <c r="E510" s="71"/>
      <c r="F510" s="71"/>
      <c r="G510" s="71"/>
      <c r="H510" s="71"/>
      <c r="I510" s="71"/>
      <c r="J510" s="71"/>
      <c r="K510" s="71"/>
      <c r="L510" s="71"/>
      <c r="M510" s="71"/>
      <c r="T510" s="49"/>
    </row>
    <row r="511" spans="1:22" ht="50.25" customHeight="1">
      <c r="A511" s="24"/>
      <c r="B511" s="209" t="s">
        <v>427</v>
      </c>
      <c r="C511" s="194"/>
      <c r="D511" s="194"/>
      <c r="E511" s="194"/>
      <c r="F511" s="194"/>
      <c r="G511" s="194"/>
      <c r="H511" s="194"/>
      <c r="I511" s="194"/>
      <c r="J511" s="194"/>
      <c r="K511" s="194"/>
      <c r="L511" s="194"/>
      <c r="M511" s="194"/>
      <c r="N511" s="152"/>
      <c r="O511" s="152"/>
      <c r="P511" s="152"/>
      <c r="Q511" s="152"/>
      <c r="R511" s="152"/>
      <c r="S511" s="152"/>
      <c r="T511" s="152"/>
      <c r="U511" s="152"/>
      <c r="V511" s="152"/>
    </row>
    <row r="512" spans="2:9" s="12" customFormat="1" ht="15.75">
      <c r="B512" s="14"/>
      <c r="C512" s="14"/>
      <c r="D512" s="14"/>
      <c r="E512" s="14"/>
      <c r="F512" s="14"/>
      <c r="G512" s="14"/>
      <c r="H512" s="14"/>
      <c r="I512" s="14"/>
    </row>
    <row r="513" spans="2:12" ht="15" customHeight="1" hidden="1">
      <c r="B513" s="165" t="s">
        <v>163</v>
      </c>
      <c r="C513" s="165"/>
      <c r="D513" s="165"/>
      <c r="E513" s="165"/>
      <c r="F513" s="165"/>
      <c r="G513" s="165"/>
      <c r="H513" s="165"/>
      <c r="I513" s="165"/>
      <c r="J513" s="165"/>
      <c r="K513" s="165"/>
      <c r="L513" s="165"/>
    </row>
    <row r="514" spans="2:9" ht="15" customHeight="1" hidden="1">
      <c r="B514" s="36"/>
      <c r="C514" s="23" t="s">
        <v>268</v>
      </c>
      <c r="D514" s="23" t="s">
        <v>269</v>
      </c>
      <c r="E514" s="23" t="s">
        <v>270</v>
      </c>
      <c r="F514" s="23" t="s">
        <v>271</v>
      </c>
      <c r="G514" s="23" t="s">
        <v>272</v>
      </c>
      <c r="H514" s="23" t="s">
        <v>273</v>
      </c>
      <c r="I514" s="23" t="s">
        <v>274</v>
      </c>
    </row>
    <row r="515" spans="2:10" s="12" customFormat="1" ht="15.75" hidden="1">
      <c r="B515" s="22" t="s">
        <v>125</v>
      </c>
      <c r="C515" s="34">
        <v>1.2</v>
      </c>
      <c r="D515" s="34">
        <v>1.7</v>
      </c>
      <c r="E515" s="34">
        <v>1.5</v>
      </c>
      <c r="F515" s="34">
        <v>15.4</v>
      </c>
      <c r="G515" s="34">
        <v>8.3</v>
      </c>
      <c r="H515" s="34">
        <v>5.9</v>
      </c>
      <c r="I515" s="34">
        <v>7.5</v>
      </c>
      <c r="J515" s="25"/>
    </row>
    <row r="516" spans="2:9" ht="15.75" hidden="1">
      <c r="B516" s="22" t="s">
        <v>242</v>
      </c>
      <c r="C516" s="34">
        <v>0.8</v>
      </c>
      <c r="D516" s="34">
        <v>1.8</v>
      </c>
      <c r="E516" s="34">
        <v>1.7</v>
      </c>
      <c r="F516" s="34">
        <v>15.6</v>
      </c>
      <c r="G516" s="34">
        <v>7.8</v>
      </c>
      <c r="H516" s="34">
        <v>5.9</v>
      </c>
      <c r="I516" s="34">
        <v>6.9</v>
      </c>
    </row>
    <row r="517" spans="2:9" ht="15.75" hidden="1">
      <c r="B517" s="22" t="s">
        <v>244</v>
      </c>
      <c r="C517" s="34">
        <v>0.8</v>
      </c>
      <c r="D517" s="34">
        <v>1.4</v>
      </c>
      <c r="E517" s="34">
        <v>1.2</v>
      </c>
      <c r="F517" s="34">
        <v>14.1</v>
      </c>
      <c r="G517" s="34">
        <v>8.3</v>
      </c>
      <c r="H517" s="34">
        <v>5.2</v>
      </c>
      <c r="I517" s="34">
        <v>6.1</v>
      </c>
    </row>
    <row r="518" spans="2:9" ht="15" customHeight="1" hidden="1">
      <c r="B518" s="40" t="s">
        <v>50</v>
      </c>
      <c r="C518" s="34">
        <v>0.7</v>
      </c>
      <c r="D518" s="34">
        <v>0.2</v>
      </c>
      <c r="E518" s="34">
        <v>1.4</v>
      </c>
      <c r="F518" s="34">
        <v>13.2</v>
      </c>
      <c r="G518" s="34">
        <v>10.5</v>
      </c>
      <c r="H518" s="34">
        <v>5.5</v>
      </c>
      <c r="I518" s="34">
        <v>3.7</v>
      </c>
    </row>
    <row r="519" spans="2:9" ht="15.75" hidden="1">
      <c r="B519" s="40" t="s">
        <v>235</v>
      </c>
      <c r="C519" s="34">
        <v>1.4</v>
      </c>
      <c r="D519" s="34">
        <v>4</v>
      </c>
      <c r="E519" s="34">
        <v>3.6</v>
      </c>
      <c r="F519" s="34">
        <v>28.4</v>
      </c>
      <c r="G519" s="34">
        <v>12.8</v>
      </c>
      <c r="H519" s="34">
        <v>9.3</v>
      </c>
      <c r="I519" s="34">
        <v>6.7</v>
      </c>
    </row>
    <row r="520" spans="2:9" ht="15.75" hidden="1">
      <c r="B520" s="40" t="s">
        <v>200</v>
      </c>
      <c r="C520" s="34">
        <v>0.6</v>
      </c>
      <c r="D520" s="34">
        <v>0.9</v>
      </c>
      <c r="E520" s="34">
        <v>1</v>
      </c>
      <c r="F520" s="34">
        <v>14.7</v>
      </c>
      <c r="G520" s="34">
        <v>5.7</v>
      </c>
      <c r="H520" s="34">
        <v>4.8</v>
      </c>
      <c r="I520" s="34">
        <v>5.8</v>
      </c>
    </row>
    <row r="521" spans="2:9" ht="15.75" hidden="1">
      <c r="B521" s="40" t="s">
        <v>201</v>
      </c>
      <c r="C521" s="34">
        <v>0.2</v>
      </c>
      <c r="D521" s="34">
        <v>1.1</v>
      </c>
      <c r="E521" s="34">
        <v>0.4</v>
      </c>
      <c r="F521" s="34">
        <v>14.3</v>
      </c>
      <c r="G521" s="34">
        <v>8.7</v>
      </c>
      <c r="H521" s="34">
        <v>8.4</v>
      </c>
      <c r="I521" s="34">
        <v>3.7</v>
      </c>
    </row>
    <row r="522" spans="2:9" ht="15.75" hidden="1">
      <c r="B522" s="40" t="s">
        <v>202</v>
      </c>
      <c r="C522" s="34">
        <v>2.1</v>
      </c>
      <c r="D522" s="34">
        <v>4.2</v>
      </c>
      <c r="E522" s="34">
        <v>3.4</v>
      </c>
      <c r="F522" s="34">
        <v>4.5</v>
      </c>
      <c r="G522" s="34">
        <v>12.9</v>
      </c>
      <c r="H522" s="34">
        <v>12.5</v>
      </c>
      <c r="I522" s="34">
        <v>15.6</v>
      </c>
    </row>
    <row r="523" spans="2:9" ht="15.75" hidden="1">
      <c r="B523" s="40" t="s">
        <v>122</v>
      </c>
      <c r="C523" s="34">
        <v>0.4</v>
      </c>
      <c r="D523" s="34">
        <v>1.6</v>
      </c>
      <c r="E523" s="34">
        <v>1.1</v>
      </c>
      <c r="F523" s="34">
        <v>17.6</v>
      </c>
      <c r="G523" s="34">
        <v>8.1</v>
      </c>
      <c r="H523" s="34">
        <v>5.9</v>
      </c>
      <c r="I523" s="34">
        <v>6.7</v>
      </c>
    </row>
    <row r="524" spans="2:9" ht="15.75" hidden="1">
      <c r="B524" s="40" t="s">
        <v>204</v>
      </c>
      <c r="C524" s="34">
        <v>0.8</v>
      </c>
      <c r="D524" s="34">
        <v>0.9</v>
      </c>
      <c r="E524" s="34">
        <v>1.3</v>
      </c>
      <c r="F524" s="34">
        <v>24.8</v>
      </c>
      <c r="G524" s="34">
        <v>7.8</v>
      </c>
      <c r="H524" s="34">
        <v>7.3</v>
      </c>
      <c r="I524" s="34">
        <v>6.7</v>
      </c>
    </row>
    <row r="525" spans="2:9" ht="15.75" hidden="1">
      <c r="B525" s="40" t="s">
        <v>205</v>
      </c>
      <c r="C525" s="34">
        <v>5.2</v>
      </c>
      <c r="D525" s="34">
        <v>2.7</v>
      </c>
      <c r="E525" s="34">
        <v>0.4</v>
      </c>
      <c r="F525" s="34">
        <v>16.9</v>
      </c>
      <c r="G525" s="34">
        <v>3.4</v>
      </c>
      <c r="H525" s="34">
        <v>5.8</v>
      </c>
      <c r="I525" s="34">
        <v>3.9</v>
      </c>
    </row>
    <row r="526" spans="2:9" ht="15.75" hidden="1">
      <c r="B526" s="40" t="s">
        <v>124</v>
      </c>
      <c r="C526" s="34">
        <v>0</v>
      </c>
      <c r="D526" s="34">
        <v>2.1</v>
      </c>
      <c r="E526" s="34">
        <v>0.6</v>
      </c>
      <c r="F526" s="34">
        <v>18</v>
      </c>
      <c r="G526" s="34">
        <v>13.1</v>
      </c>
      <c r="H526" s="34">
        <v>6.9</v>
      </c>
      <c r="I526" s="34">
        <v>4.4</v>
      </c>
    </row>
    <row r="527" spans="2:9" ht="15.75" hidden="1">
      <c r="B527" s="40" t="s">
        <v>207</v>
      </c>
      <c r="C527" s="34">
        <v>0.1</v>
      </c>
      <c r="D527" s="34">
        <v>0.1</v>
      </c>
      <c r="E527" s="34">
        <v>0.4</v>
      </c>
      <c r="F527" s="34">
        <v>7</v>
      </c>
      <c r="G527" s="34">
        <v>2.2</v>
      </c>
      <c r="H527" s="34">
        <v>1.7</v>
      </c>
      <c r="I527" s="34">
        <v>3.7</v>
      </c>
    </row>
    <row r="528" spans="2:9" ht="15.75" hidden="1">
      <c r="B528" s="40" t="s">
        <v>208</v>
      </c>
      <c r="C528" s="34">
        <v>0.9</v>
      </c>
      <c r="D528" s="34">
        <v>2</v>
      </c>
      <c r="E528" s="34">
        <v>1.5</v>
      </c>
      <c r="F528" s="34">
        <v>11.1</v>
      </c>
      <c r="G528" s="34">
        <v>5</v>
      </c>
      <c r="H528" s="34">
        <v>2.7</v>
      </c>
      <c r="I528" s="34">
        <v>5</v>
      </c>
    </row>
    <row r="529" spans="2:9" ht="15.75" hidden="1">
      <c r="B529" s="40" t="s">
        <v>209</v>
      </c>
      <c r="C529" s="34">
        <v>0.2</v>
      </c>
      <c r="D529" s="34">
        <v>0.2</v>
      </c>
      <c r="E529" s="34">
        <v>1</v>
      </c>
      <c r="F529" s="34">
        <v>6.8</v>
      </c>
      <c r="G529" s="34">
        <v>1.9</v>
      </c>
      <c r="H529" s="34">
        <v>1.5</v>
      </c>
      <c r="I529" s="34">
        <v>5.4</v>
      </c>
    </row>
    <row r="530" spans="2:9" ht="15.75" hidden="1">
      <c r="B530" s="40" t="s">
        <v>210</v>
      </c>
      <c r="C530" s="34">
        <v>0.2</v>
      </c>
      <c r="D530" s="34">
        <v>3</v>
      </c>
      <c r="E530" s="34">
        <v>3.1</v>
      </c>
      <c r="F530" s="34">
        <v>11.7</v>
      </c>
      <c r="G530" s="34">
        <v>5.1</v>
      </c>
      <c r="H530" s="34">
        <v>3.7</v>
      </c>
      <c r="I530" s="34">
        <v>8.5</v>
      </c>
    </row>
    <row r="531" spans="2:9" ht="15.75" hidden="1">
      <c r="B531" s="40" t="s">
        <v>211</v>
      </c>
      <c r="C531" s="34">
        <v>0.5</v>
      </c>
      <c r="D531" s="34">
        <v>1</v>
      </c>
      <c r="E531" s="34">
        <v>1</v>
      </c>
      <c r="F531" s="34">
        <v>11</v>
      </c>
      <c r="G531" s="34">
        <v>4.4</v>
      </c>
      <c r="H531" s="34">
        <v>4.1</v>
      </c>
      <c r="I531" s="34">
        <v>3.4</v>
      </c>
    </row>
    <row r="532" spans="2:12" s="12" customFormat="1" ht="15.75" hidden="1">
      <c r="B532" s="15" t="s">
        <v>306</v>
      </c>
      <c r="C532" s="1"/>
      <c r="D532" s="1"/>
      <c r="E532" s="1"/>
      <c r="F532" s="1"/>
      <c r="G532" s="1"/>
      <c r="H532" s="1"/>
      <c r="I532" s="1"/>
      <c r="J532" s="44"/>
      <c r="K532" s="44"/>
      <c r="L532" s="14"/>
    </row>
    <row r="533" spans="2:12" ht="15" customHeight="1" hidden="1">
      <c r="B533" s="12"/>
      <c r="C533" s="17"/>
      <c r="D533" s="38"/>
      <c r="E533" s="38"/>
      <c r="F533" s="38"/>
      <c r="G533" s="17"/>
      <c r="H533" s="17"/>
      <c r="I533" s="17"/>
      <c r="J533" s="32"/>
      <c r="K533" s="32"/>
      <c r="L533" s="26"/>
    </row>
    <row r="534" spans="2:13" ht="15" customHeight="1" hidden="1">
      <c r="B534" s="165" t="s">
        <v>164</v>
      </c>
      <c r="C534" s="165"/>
      <c r="D534" s="165"/>
      <c r="E534" s="165"/>
      <c r="F534" s="165"/>
      <c r="G534" s="165"/>
      <c r="H534" s="165"/>
      <c r="I534" s="165"/>
      <c r="J534" s="165"/>
      <c r="K534" s="165"/>
      <c r="L534" s="165"/>
      <c r="M534" s="165"/>
    </row>
    <row r="535" spans="2:9" ht="15" customHeight="1" hidden="1">
      <c r="B535" s="36"/>
      <c r="C535" s="23" t="s">
        <v>268</v>
      </c>
      <c r="D535" s="23" t="s">
        <v>269</v>
      </c>
      <c r="E535" s="23" t="s">
        <v>270</v>
      </c>
      <c r="F535" s="23" t="s">
        <v>271</v>
      </c>
      <c r="G535" s="23" t="s">
        <v>272</v>
      </c>
      <c r="H535" s="23" t="s">
        <v>273</v>
      </c>
      <c r="I535" s="23" t="s">
        <v>274</v>
      </c>
    </row>
    <row r="536" spans="2:10" s="12" customFormat="1" ht="15.75" hidden="1">
      <c r="B536" s="22" t="s">
        <v>125</v>
      </c>
      <c r="C536" s="34">
        <v>1.8</v>
      </c>
      <c r="D536" s="34">
        <v>2.2</v>
      </c>
      <c r="E536" s="34">
        <v>1.7</v>
      </c>
      <c r="F536" s="34">
        <v>19.2</v>
      </c>
      <c r="G536" s="34">
        <v>11.2</v>
      </c>
      <c r="H536" s="34">
        <v>8.1</v>
      </c>
      <c r="I536" s="34">
        <v>8.9</v>
      </c>
      <c r="J536" s="25"/>
    </row>
    <row r="537" spans="2:9" ht="15.75" hidden="1">
      <c r="B537" s="22" t="s">
        <v>242</v>
      </c>
      <c r="C537" s="34">
        <v>1.1</v>
      </c>
      <c r="D537" s="34">
        <v>2.4</v>
      </c>
      <c r="E537" s="34">
        <v>2</v>
      </c>
      <c r="F537" s="34">
        <v>18.9</v>
      </c>
      <c r="G537" s="34">
        <v>10.8</v>
      </c>
      <c r="H537" s="34">
        <v>8.4</v>
      </c>
      <c r="I537" s="34">
        <v>9</v>
      </c>
    </row>
    <row r="538" spans="2:9" ht="15.75" hidden="1">
      <c r="B538" s="22" t="s">
        <v>244</v>
      </c>
      <c r="C538" s="34">
        <v>0.8</v>
      </c>
      <c r="D538" s="34">
        <v>1.8</v>
      </c>
      <c r="E538" s="34">
        <v>1.4</v>
      </c>
      <c r="F538" s="34">
        <v>20</v>
      </c>
      <c r="G538" s="34">
        <v>12.9</v>
      </c>
      <c r="H538" s="34">
        <v>9</v>
      </c>
      <c r="I538" s="34">
        <v>9.2</v>
      </c>
    </row>
    <row r="539" spans="2:9" ht="15" customHeight="1" hidden="1">
      <c r="B539" s="40" t="s">
        <v>50</v>
      </c>
      <c r="C539" s="34">
        <v>1</v>
      </c>
      <c r="D539" s="34">
        <v>0.2</v>
      </c>
      <c r="E539" s="34">
        <v>0.9</v>
      </c>
      <c r="F539" s="34">
        <v>12.3</v>
      </c>
      <c r="G539" s="34">
        <v>11.3</v>
      </c>
      <c r="H539" s="34">
        <v>5.3</v>
      </c>
      <c r="I539" s="34">
        <v>4.3</v>
      </c>
    </row>
    <row r="540" spans="2:9" ht="15.75" hidden="1">
      <c r="B540" s="40" t="s">
        <v>235</v>
      </c>
      <c r="C540" s="34">
        <v>1.3</v>
      </c>
      <c r="D540" s="34">
        <v>3.9</v>
      </c>
      <c r="E540" s="34">
        <v>2.9</v>
      </c>
      <c r="F540" s="34">
        <v>27.4</v>
      </c>
      <c r="G540" s="34">
        <v>14.1</v>
      </c>
      <c r="H540" s="34">
        <v>9.8</v>
      </c>
      <c r="I540" s="34">
        <v>5.3</v>
      </c>
    </row>
    <row r="541" spans="2:9" ht="15.75" hidden="1">
      <c r="B541" s="40" t="s">
        <v>200</v>
      </c>
      <c r="C541" s="34">
        <v>0</v>
      </c>
      <c r="D541" s="34">
        <v>2.6</v>
      </c>
      <c r="E541" s="34">
        <v>1</v>
      </c>
      <c r="F541" s="34">
        <v>11.4</v>
      </c>
      <c r="G541" s="34">
        <v>9.9</v>
      </c>
      <c r="H541" s="34">
        <v>6.3</v>
      </c>
      <c r="I541" s="34">
        <v>8</v>
      </c>
    </row>
    <row r="542" spans="2:9" ht="15.75" hidden="1">
      <c r="B542" s="40" t="s">
        <v>201</v>
      </c>
      <c r="C542" s="34">
        <v>0</v>
      </c>
      <c r="D542" s="34">
        <v>1.1</v>
      </c>
      <c r="E542" s="34">
        <v>0.4</v>
      </c>
      <c r="F542" s="34">
        <v>14.9</v>
      </c>
      <c r="G542" s="34">
        <v>9.2</v>
      </c>
      <c r="H542" s="34">
        <v>8.9</v>
      </c>
      <c r="I542" s="34">
        <v>3.5</v>
      </c>
    </row>
    <row r="543" spans="2:9" ht="15.75" hidden="1">
      <c r="B543" s="40" t="s">
        <v>202</v>
      </c>
      <c r="C543" s="34">
        <v>3.1</v>
      </c>
      <c r="D543" s="34">
        <v>3.4</v>
      </c>
      <c r="E543" s="34">
        <v>2.6</v>
      </c>
      <c r="F543" s="34">
        <v>5</v>
      </c>
      <c r="G543" s="34">
        <v>14</v>
      </c>
      <c r="H543" s="34">
        <v>11.1</v>
      </c>
      <c r="I543" s="34">
        <v>17.3</v>
      </c>
    </row>
    <row r="544" spans="2:9" ht="15.75" hidden="1">
      <c r="B544" s="40" t="s">
        <v>122</v>
      </c>
      <c r="C544" s="34">
        <v>0.5</v>
      </c>
      <c r="D544" s="34">
        <v>1.3</v>
      </c>
      <c r="E544" s="34">
        <v>1.1</v>
      </c>
      <c r="F544" s="34">
        <v>23.5</v>
      </c>
      <c r="G544" s="34">
        <v>11</v>
      </c>
      <c r="H544" s="34">
        <v>7.9</v>
      </c>
      <c r="I544" s="34">
        <v>7.9</v>
      </c>
    </row>
    <row r="545" spans="2:9" ht="15.75" hidden="1">
      <c r="B545" s="40" t="s">
        <v>204</v>
      </c>
      <c r="C545" s="34">
        <v>1.6</v>
      </c>
      <c r="D545" s="34">
        <v>1.4</v>
      </c>
      <c r="E545" s="34">
        <v>2</v>
      </c>
      <c r="F545" s="34">
        <v>26.8</v>
      </c>
      <c r="G545" s="34">
        <v>6.7</v>
      </c>
      <c r="H545" s="34">
        <v>8.8</v>
      </c>
      <c r="I545" s="34">
        <v>3.6</v>
      </c>
    </row>
    <row r="546" spans="2:9" ht="15.75" hidden="1">
      <c r="B546" s="40" t="s">
        <v>205</v>
      </c>
      <c r="C546" s="34">
        <v>3.3</v>
      </c>
      <c r="D546" s="34">
        <v>2.5</v>
      </c>
      <c r="E546" s="34">
        <v>0.2</v>
      </c>
      <c r="F546" s="34">
        <v>15.4</v>
      </c>
      <c r="G546" s="34">
        <v>3</v>
      </c>
      <c r="H546" s="34">
        <v>5.5</v>
      </c>
      <c r="I546" s="34">
        <v>3.9</v>
      </c>
    </row>
    <row r="547" spans="2:9" ht="15.75" hidden="1">
      <c r="B547" s="40" t="s">
        <v>124</v>
      </c>
      <c r="C547" s="34">
        <v>0</v>
      </c>
      <c r="D547" s="34">
        <v>3.7</v>
      </c>
      <c r="E547" s="34">
        <v>0</v>
      </c>
      <c r="F547" s="34">
        <v>14</v>
      </c>
      <c r="G547" s="34">
        <v>16.3</v>
      </c>
      <c r="H547" s="34">
        <v>7.1</v>
      </c>
      <c r="I547" s="34">
        <v>0</v>
      </c>
    </row>
    <row r="548" spans="2:9" ht="15.75" hidden="1">
      <c r="B548" s="40" t="s">
        <v>207</v>
      </c>
      <c r="C548" s="34">
        <v>0.5</v>
      </c>
      <c r="D548" s="34">
        <v>0</v>
      </c>
      <c r="E548" s="34">
        <v>0.5</v>
      </c>
      <c r="F548" s="34">
        <v>8.6</v>
      </c>
      <c r="G548" s="34">
        <v>2.3</v>
      </c>
      <c r="H548" s="34">
        <v>2.4</v>
      </c>
      <c r="I548" s="34">
        <v>5.5</v>
      </c>
    </row>
    <row r="549" spans="2:9" ht="15.75" hidden="1">
      <c r="B549" s="40" t="s">
        <v>208</v>
      </c>
      <c r="C549" s="34">
        <v>1.1</v>
      </c>
      <c r="D549" s="34">
        <v>2.1</v>
      </c>
      <c r="E549" s="34">
        <v>0.8</v>
      </c>
      <c r="F549" s="34">
        <v>10.6</v>
      </c>
      <c r="G549" s="34">
        <v>5.6</v>
      </c>
      <c r="H549" s="34">
        <v>2</v>
      </c>
      <c r="I549" s="34">
        <v>6.4</v>
      </c>
    </row>
    <row r="550" spans="2:9" ht="15.75" hidden="1">
      <c r="B550" s="40" t="s">
        <v>209</v>
      </c>
      <c r="C550" s="34">
        <v>1.3</v>
      </c>
      <c r="D550" s="34">
        <v>0.7</v>
      </c>
      <c r="E550" s="34">
        <v>2</v>
      </c>
      <c r="F550" s="34">
        <v>13.9</v>
      </c>
      <c r="G550" s="34">
        <v>5.1</v>
      </c>
      <c r="H550" s="34">
        <v>3.8</v>
      </c>
      <c r="I550" s="34">
        <v>8.7</v>
      </c>
    </row>
    <row r="551" spans="2:9" ht="15.75" hidden="1">
      <c r="B551" s="40" t="s">
        <v>210</v>
      </c>
      <c r="C551" s="34">
        <v>0.3</v>
      </c>
      <c r="D551" s="34">
        <v>5.1</v>
      </c>
      <c r="E551" s="34">
        <v>5.5</v>
      </c>
      <c r="F551" s="34">
        <v>16.1</v>
      </c>
      <c r="G551" s="34">
        <v>9.3</v>
      </c>
      <c r="H551" s="34">
        <v>6.3</v>
      </c>
      <c r="I551" s="34">
        <v>19.7</v>
      </c>
    </row>
    <row r="552" spans="2:9" ht="15.75" hidden="1">
      <c r="B552" s="40" t="s">
        <v>211</v>
      </c>
      <c r="C552" s="34">
        <v>1.8</v>
      </c>
      <c r="D552" s="34">
        <v>1.9</v>
      </c>
      <c r="E552" s="34">
        <v>1</v>
      </c>
      <c r="F552" s="34">
        <v>8.3</v>
      </c>
      <c r="G552" s="34">
        <v>5.6</v>
      </c>
      <c r="H552" s="34">
        <v>4.1</v>
      </c>
      <c r="I552" s="34">
        <v>5.2</v>
      </c>
    </row>
    <row r="553" spans="2:12" s="12" customFormat="1" ht="15.75" hidden="1">
      <c r="B553" s="15" t="s">
        <v>306</v>
      </c>
      <c r="C553" s="1"/>
      <c r="D553" s="1"/>
      <c r="E553" s="1"/>
      <c r="F553" s="1"/>
      <c r="G553" s="1"/>
      <c r="H553" s="1"/>
      <c r="I553" s="1"/>
      <c r="J553" s="44"/>
      <c r="K553" s="44"/>
      <c r="L553" s="14"/>
    </row>
    <row r="554" spans="2:12" ht="15" customHeight="1" hidden="1">
      <c r="B554" s="12"/>
      <c r="C554" s="17"/>
      <c r="D554" s="38"/>
      <c r="E554" s="38"/>
      <c r="F554" s="38"/>
      <c r="G554" s="17"/>
      <c r="H554" s="17"/>
      <c r="I554" s="17"/>
      <c r="J554" s="32"/>
      <c r="K554" s="32"/>
      <c r="L554" s="26"/>
    </row>
    <row r="555" spans="2:13" ht="15" customHeight="1" hidden="1">
      <c r="B555" s="165" t="s">
        <v>165</v>
      </c>
      <c r="C555" s="165"/>
      <c r="D555" s="165"/>
      <c r="E555" s="165"/>
      <c r="F555" s="165"/>
      <c r="G555" s="165"/>
      <c r="H555" s="165"/>
      <c r="I555" s="165"/>
      <c r="J555" s="165"/>
      <c r="K555" s="165"/>
      <c r="L555" s="165"/>
      <c r="M555" s="165"/>
    </row>
    <row r="556" spans="2:9" ht="15" customHeight="1" hidden="1">
      <c r="B556" s="36"/>
      <c r="C556" s="23" t="s">
        <v>268</v>
      </c>
      <c r="D556" s="23" t="s">
        <v>269</v>
      </c>
      <c r="E556" s="23" t="s">
        <v>270</v>
      </c>
      <c r="F556" s="23" t="s">
        <v>271</v>
      </c>
      <c r="G556" s="23" t="s">
        <v>272</v>
      </c>
      <c r="H556" s="23" t="s">
        <v>273</v>
      </c>
      <c r="I556" s="23" t="s">
        <v>274</v>
      </c>
    </row>
    <row r="557" spans="2:10" s="12" customFormat="1" ht="15.75" hidden="1">
      <c r="B557" s="22" t="s">
        <v>125</v>
      </c>
      <c r="C557" s="34">
        <v>1.4</v>
      </c>
      <c r="D557" s="34">
        <v>2.2</v>
      </c>
      <c r="E557" s="34">
        <v>1.9</v>
      </c>
      <c r="F557" s="34">
        <v>20.8</v>
      </c>
      <c r="G557" s="34">
        <v>11.3</v>
      </c>
      <c r="H557" s="34">
        <v>8.3</v>
      </c>
      <c r="I557" s="34">
        <v>11.8</v>
      </c>
      <c r="J557" s="25"/>
    </row>
    <row r="558" spans="2:9" ht="15.75" hidden="1">
      <c r="B558" s="22" t="s">
        <v>242</v>
      </c>
      <c r="C558" s="34">
        <v>1</v>
      </c>
      <c r="D558" s="34">
        <v>2.6</v>
      </c>
      <c r="E558" s="22">
        <v>2.6</v>
      </c>
      <c r="F558" s="34">
        <v>22.9</v>
      </c>
      <c r="G558" s="34">
        <v>11.9</v>
      </c>
      <c r="H558" s="34">
        <v>9</v>
      </c>
      <c r="I558" s="34">
        <v>11.1</v>
      </c>
    </row>
    <row r="559" spans="2:9" ht="15.75" hidden="1">
      <c r="B559" s="22" t="s">
        <v>244</v>
      </c>
      <c r="C559" s="34">
        <v>0.9</v>
      </c>
      <c r="D559" s="34">
        <v>2</v>
      </c>
      <c r="E559" s="34">
        <v>1.5</v>
      </c>
      <c r="F559" s="34">
        <v>21.2</v>
      </c>
      <c r="G559" s="34">
        <v>12.2</v>
      </c>
      <c r="H559" s="34">
        <v>7.7</v>
      </c>
      <c r="I559" s="34">
        <v>11.4</v>
      </c>
    </row>
    <row r="560" spans="2:9" ht="15" customHeight="1" hidden="1">
      <c r="B560" s="40" t="s">
        <v>50</v>
      </c>
      <c r="C560" s="34">
        <v>0</v>
      </c>
      <c r="D560" s="34">
        <v>0</v>
      </c>
      <c r="E560" s="34">
        <v>1.7</v>
      </c>
      <c r="F560" s="34">
        <v>22.3</v>
      </c>
      <c r="G560" s="34">
        <v>10.7</v>
      </c>
      <c r="H560" s="34">
        <v>11.5</v>
      </c>
      <c r="I560" s="34">
        <v>3.6</v>
      </c>
    </row>
    <row r="561" spans="2:9" ht="15.75" hidden="1">
      <c r="B561" s="40" t="s">
        <v>235</v>
      </c>
      <c r="C561" s="34">
        <v>1.4</v>
      </c>
      <c r="D561" s="34">
        <v>4.2</v>
      </c>
      <c r="E561" s="34">
        <v>3.9</v>
      </c>
      <c r="F561" s="34">
        <v>29.6</v>
      </c>
      <c r="G561" s="34">
        <v>12.8</v>
      </c>
      <c r="H561" s="34">
        <v>9.4</v>
      </c>
      <c r="I561" s="34">
        <v>8.2</v>
      </c>
    </row>
    <row r="562" spans="2:9" ht="15.75" hidden="1">
      <c r="B562" s="40" t="s">
        <v>200</v>
      </c>
      <c r="C562" s="34">
        <v>0.7</v>
      </c>
      <c r="D562" s="34">
        <v>0.3</v>
      </c>
      <c r="E562" s="22">
        <v>0.7</v>
      </c>
      <c r="F562" s="34">
        <v>23</v>
      </c>
      <c r="G562" s="34">
        <v>5.6</v>
      </c>
      <c r="H562" s="34">
        <v>6.8</v>
      </c>
      <c r="I562" s="34">
        <v>10.8</v>
      </c>
    </row>
    <row r="563" spans="2:9" ht="15.75" hidden="1">
      <c r="B563" s="40" t="s">
        <v>201</v>
      </c>
      <c r="C563" s="34">
        <v>0</v>
      </c>
      <c r="D563" s="34">
        <v>1.1</v>
      </c>
      <c r="E563" s="34">
        <v>1.1</v>
      </c>
      <c r="F563" s="34">
        <v>13.8</v>
      </c>
      <c r="G563" s="34">
        <v>9.3</v>
      </c>
      <c r="H563" s="34">
        <v>5</v>
      </c>
      <c r="I563" s="34">
        <v>12.1</v>
      </c>
    </row>
    <row r="564" spans="2:9" ht="15.75" hidden="1">
      <c r="B564" s="40" t="s">
        <v>202</v>
      </c>
      <c r="C564" s="34">
        <v>0.6</v>
      </c>
      <c r="D564" s="34">
        <v>5.5</v>
      </c>
      <c r="E564" s="34">
        <v>4.7</v>
      </c>
      <c r="F564" s="34">
        <v>5.2</v>
      </c>
      <c r="G564" s="34">
        <v>15.5</v>
      </c>
      <c r="H564" s="34">
        <v>19.8</v>
      </c>
      <c r="I564" s="34">
        <v>23.8</v>
      </c>
    </row>
    <row r="565" spans="2:9" ht="15.75" hidden="1">
      <c r="B565" s="40" t="s">
        <v>122</v>
      </c>
      <c r="C565" s="34">
        <v>0.3</v>
      </c>
      <c r="D565" s="34">
        <v>1.8</v>
      </c>
      <c r="E565" s="34">
        <v>1.2</v>
      </c>
      <c r="F565" s="34">
        <v>16.3</v>
      </c>
      <c r="G565" s="34">
        <v>8.1</v>
      </c>
      <c r="H565" s="34">
        <v>6.2</v>
      </c>
      <c r="I565" s="34">
        <v>7.4</v>
      </c>
    </row>
    <row r="566" spans="2:9" ht="15.75" hidden="1">
      <c r="B566" s="40" t="s">
        <v>204</v>
      </c>
      <c r="C566" s="34">
        <v>0.8</v>
      </c>
      <c r="D566" s="34">
        <v>1</v>
      </c>
      <c r="E566" s="34">
        <v>1.3</v>
      </c>
      <c r="F566" s="34">
        <v>28.2</v>
      </c>
      <c r="G566" s="34">
        <v>9.4</v>
      </c>
      <c r="H566" s="34">
        <v>9.1</v>
      </c>
      <c r="I566" s="34">
        <v>10.5</v>
      </c>
    </row>
    <row r="567" spans="2:9" ht="15.75" hidden="1">
      <c r="B567" s="40" t="s">
        <v>205</v>
      </c>
      <c r="C567" s="34">
        <v>12.9</v>
      </c>
      <c r="D567" s="34">
        <v>1.4</v>
      </c>
      <c r="E567" s="34">
        <v>0</v>
      </c>
      <c r="F567" s="34">
        <v>26.2</v>
      </c>
      <c r="G567" s="34">
        <v>1.8</v>
      </c>
      <c r="H567" s="34">
        <v>7.9</v>
      </c>
      <c r="I567" s="34">
        <v>6.1</v>
      </c>
    </row>
    <row r="568" spans="2:9" ht="15.75" hidden="1">
      <c r="B568" s="40" t="s">
        <v>124</v>
      </c>
      <c r="C568" s="34">
        <v>0</v>
      </c>
      <c r="D568" s="34">
        <v>4</v>
      </c>
      <c r="E568" s="34">
        <v>0.9</v>
      </c>
      <c r="F568" s="34">
        <v>18.7</v>
      </c>
      <c r="G568" s="34">
        <v>17.5</v>
      </c>
      <c r="H568" s="34">
        <v>9.9</v>
      </c>
      <c r="I568" s="34">
        <v>3.2</v>
      </c>
    </row>
    <row r="569" spans="2:9" ht="15.75" hidden="1">
      <c r="B569" s="40" t="s">
        <v>207</v>
      </c>
      <c r="C569" s="34">
        <v>0</v>
      </c>
      <c r="D569" s="34">
        <v>0</v>
      </c>
      <c r="E569" s="34">
        <v>0.7</v>
      </c>
      <c r="F569" s="34">
        <v>20.3</v>
      </c>
      <c r="G569" s="34">
        <v>4.2</v>
      </c>
      <c r="H569" s="34">
        <v>7</v>
      </c>
      <c r="I569" s="34">
        <v>6</v>
      </c>
    </row>
    <row r="570" spans="2:9" ht="15.75" hidden="1">
      <c r="B570" s="40" t="s">
        <v>208</v>
      </c>
      <c r="C570" s="34">
        <v>0.6</v>
      </c>
      <c r="D570" s="34">
        <v>2.1</v>
      </c>
      <c r="E570" s="34">
        <v>2.2</v>
      </c>
      <c r="F570" s="34">
        <v>15.3</v>
      </c>
      <c r="G570" s="34">
        <v>7.2</v>
      </c>
      <c r="H570" s="34">
        <v>3.9</v>
      </c>
      <c r="I570" s="34">
        <v>8.6</v>
      </c>
    </row>
    <row r="571" spans="2:9" ht="15.75" hidden="1">
      <c r="B571" s="40" t="s">
        <v>209</v>
      </c>
      <c r="C571" s="34">
        <v>0.1</v>
      </c>
      <c r="D571" s="34">
        <v>0.2</v>
      </c>
      <c r="E571" s="34">
        <v>1.8</v>
      </c>
      <c r="F571" s="34">
        <v>21.7</v>
      </c>
      <c r="G571" s="34">
        <v>4.9</v>
      </c>
      <c r="H571" s="34">
        <v>4.1</v>
      </c>
      <c r="I571" s="34">
        <v>12.1</v>
      </c>
    </row>
    <row r="572" spans="2:9" ht="15.75" hidden="1">
      <c r="B572" s="40" t="s">
        <v>210</v>
      </c>
      <c r="C572" s="34">
        <v>0</v>
      </c>
      <c r="D572" s="34">
        <v>4</v>
      </c>
      <c r="E572" s="34">
        <v>4.9</v>
      </c>
      <c r="F572" s="34">
        <v>21.2</v>
      </c>
      <c r="G572" s="34">
        <v>9.8</v>
      </c>
      <c r="H572" s="34">
        <v>8.9</v>
      </c>
      <c r="I572" s="34">
        <v>12.1</v>
      </c>
    </row>
    <row r="573" spans="2:9" ht="15.75" hidden="1">
      <c r="B573" s="40" t="s">
        <v>211</v>
      </c>
      <c r="C573" s="34">
        <v>0</v>
      </c>
      <c r="D573" s="34">
        <v>1.5</v>
      </c>
      <c r="E573" s="34">
        <v>1.4</v>
      </c>
      <c r="F573" s="34">
        <v>13.6</v>
      </c>
      <c r="G573" s="34">
        <v>5.3</v>
      </c>
      <c r="H573" s="34">
        <v>7.2</v>
      </c>
      <c r="I573" s="34">
        <v>4.5</v>
      </c>
    </row>
    <row r="574" spans="2:12" s="12" customFormat="1" ht="15.75" hidden="1">
      <c r="B574" s="15" t="s">
        <v>306</v>
      </c>
      <c r="C574" s="1"/>
      <c r="D574" s="1"/>
      <c r="E574" s="1"/>
      <c r="F574" s="1"/>
      <c r="G574" s="1"/>
      <c r="H574" s="1"/>
      <c r="I574" s="1"/>
      <c r="J574" s="44"/>
      <c r="K574" s="44"/>
      <c r="L574" s="14"/>
    </row>
    <row r="575" spans="2:12" ht="15" customHeight="1" hidden="1">
      <c r="B575" s="12"/>
      <c r="C575" s="17"/>
      <c r="D575" s="38"/>
      <c r="E575" s="38"/>
      <c r="F575" s="38"/>
      <c r="G575" s="17"/>
      <c r="H575" s="17"/>
      <c r="I575" s="17"/>
      <c r="J575" s="32"/>
      <c r="K575" s="32"/>
      <c r="L575" s="26"/>
    </row>
    <row r="576" spans="2:13" ht="15" customHeight="1" hidden="1">
      <c r="B576" s="165" t="s">
        <v>166</v>
      </c>
      <c r="C576" s="165"/>
      <c r="D576" s="165"/>
      <c r="E576" s="165"/>
      <c r="F576" s="165"/>
      <c r="G576" s="165"/>
      <c r="H576" s="165"/>
      <c r="I576" s="165"/>
      <c r="J576" s="165"/>
      <c r="K576" s="165"/>
      <c r="L576" s="165"/>
      <c r="M576" s="165"/>
    </row>
    <row r="577" spans="2:9" ht="15" customHeight="1" hidden="1">
      <c r="B577" s="36"/>
      <c r="C577" s="36" t="s">
        <v>268</v>
      </c>
      <c r="D577" s="36" t="s">
        <v>269</v>
      </c>
      <c r="E577" s="36" t="s">
        <v>270</v>
      </c>
      <c r="F577" s="36" t="s">
        <v>271</v>
      </c>
      <c r="G577" s="36" t="s">
        <v>272</v>
      </c>
      <c r="H577" s="36" t="s">
        <v>273</v>
      </c>
      <c r="I577" s="36" t="s">
        <v>274</v>
      </c>
    </row>
    <row r="578" spans="2:9" ht="15.75" hidden="1">
      <c r="B578" s="22" t="s">
        <v>125</v>
      </c>
      <c r="C578" s="34">
        <v>0.7</v>
      </c>
      <c r="D578" s="34">
        <v>1</v>
      </c>
      <c r="E578" s="34">
        <v>1</v>
      </c>
      <c r="F578" s="34">
        <v>7.9</v>
      </c>
      <c r="G578" s="34">
        <v>4.6</v>
      </c>
      <c r="H578" s="34">
        <v>4.3</v>
      </c>
      <c r="I578" s="34">
        <v>4</v>
      </c>
    </row>
    <row r="579" spans="2:9" ht="15.75" hidden="1">
      <c r="B579" s="22" t="s">
        <v>242</v>
      </c>
      <c r="C579" s="34">
        <v>0.5</v>
      </c>
      <c r="D579" s="34">
        <v>0.8</v>
      </c>
      <c r="E579" s="34">
        <v>0.8</v>
      </c>
      <c r="F579" s="34">
        <v>7.5</v>
      </c>
      <c r="G579" s="34">
        <v>3.8</v>
      </c>
      <c r="H579" s="34">
        <v>3.1</v>
      </c>
      <c r="I579" s="34">
        <v>4</v>
      </c>
    </row>
    <row r="580" spans="2:9" ht="15.75" hidden="1">
      <c r="B580" s="22" t="s">
        <v>244</v>
      </c>
      <c r="C580" s="34">
        <v>0.8</v>
      </c>
      <c r="D580" s="34">
        <v>1.1</v>
      </c>
      <c r="E580" s="34">
        <v>1.1</v>
      </c>
      <c r="F580" s="34">
        <v>9.2</v>
      </c>
      <c r="G580" s="34">
        <v>5.8</v>
      </c>
      <c r="H580" s="34">
        <v>3.5</v>
      </c>
      <c r="I580" s="34">
        <v>3.8</v>
      </c>
    </row>
    <row r="581" spans="2:9" ht="15" customHeight="1" hidden="1">
      <c r="B581" s="40" t="s">
        <v>50</v>
      </c>
      <c r="C581" s="34">
        <v>0</v>
      </c>
      <c r="D581" s="34">
        <v>0</v>
      </c>
      <c r="E581" s="34">
        <v>3.7</v>
      </c>
      <c r="F581" s="34">
        <v>4.4</v>
      </c>
      <c r="G581" s="34">
        <v>6.2</v>
      </c>
      <c r="H581" s="34">
        <v>3.3</v>
      </c>
      <c r="I581" s="34">
        <v>2.3</v>
      </c>
    </row>
    <row r="582" spans="2:9" ht="15.75" hidden="1">
      <c r="B582" s="40" t="s">
        <v>235</v>
      </c>
      <c r="C582" s="34">
        <v>2.1</v>
      </c>
      <c r="D582" s="34">
        <v>2</v>
      </c>
      <c r="E582" s="34">
        <v>3.6</v>
      </c>
      <c r="F582" s="34">
        <v>21.5</v>
      </c>
      <c r="G582" s="34">
        <v>7.5</v>
      </c>
      <c r="H582" s="34">
        <v>6.4</v>
      </c>
      <c r="I582" s="34">
        <v>3.1</v>
      </c>
    </row>
    <row r="583" spans="2:9" ht="15.75" hidden="1">
      <c r="B583" s="40" t="s">
        <v>200</v>
      </c>
      <c r="C583" s="34">
        <v>0.8</v>
      </c>
      <c r="D583" s="34">
        <v>1</v>
      </c>
      <c r="E583" s="34">
        <v>1.2</v>
      </c>
      <c r="F583" s="34">
        <v>11.3</v>
      </c>
      <c r="G583" s="34">
        <v>4.9</v>
      </c>
      <c r="H583" s="34">
        <v>3.8</v>
      </c>
      <c r="I583" s="34">
        <v>3.6</v>
      </c>
    </row>
    <row r="584" spans="2:9" ht="15.75" hidden="1">
      <c r="B584" s="40" t="s">
        <v>201</v>
      </c>
      <c r="C584" s="34">
        <v>2.1</v>
      </c>
      <c r="D584" s="34">
        <v>2.1</v>
      </c>
      <c r="E584" s="34">
        <v>0</v>
      </c>
      <c r="F584" s="34">
        <v>6.4</v>
      </c>
      <c r="G584" s="34">
        <v>4.6</v>
      </c>
      <c r="H584" s="34">
        <v>6.3</v>
      </c>
      <c r="I584" s="34">
        <v>0</v>
      </c>
    </row>
    <row r="585" spans="2:9" ht="15.75" hidden="1">
      <c r="B585" s="40" t="s">
        <v>202</v>
      </c>
      <c r="C585" s="34">
        <v>3.7</v>
      </c>
      <c r="D585" s="34">
        <v>1</v>
      </c>
      <c r="E585" s="34">
        <v>3.8</v>
      </c>
      <c r="F585" s="34">
        <v>1.7</v>
      </c>
      <c r="G585" s="34">
        <v>3.9</v>
      </c>
      <c r="H585" s="34">
        <v>5.2</v>
      </c>
      <c r="I585" s="34">
        <v>4.3</v>
      </c>
    </row>
    <row r="586" spans="2:9" ht="15.75" hidden="1">
      <c r="B586" s="40" t="s">
        <v>122</v>
      </c>
      <c r="C586" s="34">
        <v>0.7</v>
      </c>
      <c r="D586" s="34">
        <v>1.3</v>
      </c>
      <c r="E586" s="34">
        <v>1</v>
      </c>
      <c r="F586" s="34">
        <v>11.6</v>
      </c>
      <c r="G586" s="34">
        <v>3.9</v>
      </c>
      <c r="H586" s="34">
        <v>2.8</v>
      </c>
      <c r="I586" s="34">
        <v>4.4</v>
      </c>
    </row>
    <row r="587" spans="2:9" ht="15.75" hidden="1">
      <c r="B587" s="40" t="s">
        <v>204</v>
      </c>
      <c r="C587" s="34">
        <v>0.3</v>
      </c>
      <c r="D587" s="34">
        <v>0.7</v>
      </c>
      <c r="E587" s="34">
        <v>1.1</v>
      </c>
      <c r="F587" s="34">
        <v>13.8</v>
      </c>
      <c r="G587" s="34">
        <v>5.5</v>
      </c>
      <c r="H587" s="34">
        <v>4.2</v>
      </c>
      <c r="I587" s="34">
        <v>2.5</v>
      </c>
    </row>
    <row r="588" spans="2:9" ht="15.75" hidden="1">
      <c r="B588" s="40" t="s">
        <v>205</v>
      </c>
      <c r="C588" s="34">
        <v>5.3</v>
      </c>
      <c r="D588" s="34">
        <v>11.8</v>
      </c>
      <c r="E588" s="34">
        <v>7.1</v>
      </c>
      <c r="F588" s="34">
        <v>21.1</v>
      </c>
      <c r="G588" s="34">
        <v>20</v>
      </c>
      <c r="H588" s="34">
        <v>6.7</v>
      </c>
      <c r="I588" s="34">
        <v>0</v>
      </c>
    </row>
    <row r="589" spans="2:9" ht="15.75" hidden="1">
      <c r="B589" s="40" t="s">
        <v>124</v>
      </c>
      <c r="C589" s="34">
        <v>0</v>
      </c>
      <c r="D589" s="34">
        <v>0.5</v>
      </c>
      <c r="E589" s="34">
        <v>0.6</v>
      </c>
      <c r="F589" s="34">
        <v>17.9</v>
      </c>
      <c r="G589" s="34">
        <v>8.6</v>
      </c>
      <c r="H589" s="34">
        <v>5.5</v>
      </c>
      <c r="I589" s="34">
        <v>5.8</v>
      </c>
    </row>
    <row r="590" spans="2:9" ht="15.75" hidden="1">
      <c r="B590" s="40" t="s">
        <v>207</v>
      </c>
      <c r="C590" s="34">
        <v>0.1</v>
      </c>
      <c r="D590" s="34">
        <v>0.2</v>
      </c>
      <c r="E590" s="34">
        <v>0.3</v>
      </c>
      <c r="F590" s="34">
        <v>2.3</v>
      </c>
      <c r="G590" s="34">
        <v>1.6</v>
      </c>
      <c r="H590" s="34">
        <v>0.5</v>
      </c>
      <c r="I590" s="34">
        <v>3.1</v>
      </c>
    </row>
    <row r="591" spans="2:9" ht="15.75" hidden="1">
      <c r="B591" s="40" t="s">
        <v>208</v>
      </c>
      <c r="C591" s="34">
        <v>1.1</v>
      </c>
      <c r="D591" s="34">
        <v>2</v>
      </c>
      <c r="E591" s="34">
        <v>1.3</v>
      </c>
      <c r="F591" s="34">
        <v>8.3</v>
      </c>
      <c r="G591" s="34">
        <v>3.4</v>
      </c>
      <c r="H591" s="34">
        <v>2.4</v>
      </c>
      <c r="I591" s="34">
        <v>2.8</v>
      </c>
    </row>
    <row r="592" spans="2:9" ht="15.75" hidden="1">
      <c r="B592" s="40" t="s">
        <v>209</v>
      </c>
      <c r="C592" s="34">
        <v>0.1</v>
      </c>
      <c r="D592" s="34">
        <v>0.2</v>
      </c>
      <c r="E592" s="34">
        <v>0.6</v>
      </c>
      <c r="F592" s="34">
        <v>3.3</v>
      </c>
      <c r="G592" s="34">
        <v>1</v>
      </c>
      <c r="H592" s="34">
        <v>1</v>
      </c>
      <c r="I592" s="34">
        <v>4.3</v>
      </c>
    </row>
    <row r="593" spans="2:9" ht="15.75" hidden="1">
      <c r="B593" s="40" t="s">
        <v>210</v>
      </c>
      <c r="C593" s="34">
        <v>0.2</v>
      </c>
      <c r="D593" s="34">
        <v>1</v>
      </c>
      <c r="E593" s="34">
        <v>0.7</v>
      </c>
      <c r="F593" s="34">
        <v>3.4</v>
      </c>
      <c r="G593" s="34">
        <v>1.6</v>
      </c>
      <c r="H593" s="34">
        <v>0.9</v>
      </c>
      <c r="I593" s="34">
        <v>3.7</v>
      </c>
    </row>
    <row r="594" spans="2:9" ht="15.75" hidden="1">
      <c r="B594" s="40" t="s">
        <v>211</v>
      </c>
      <c r="C594" s="34">
        <v>0.4</v>
      </c>
      <c r="D594" s="34">
        <v>0.7</v>
      </c>
      <c r="E594" s="34">
        <v>1</v>
      </c>
      <c r="F594" s="34">
        <v>11</v>
      </c>
      <c r="G594" s="34">
        <v>4.1</v>
      </c>
      <c r="H594" s="34">
        <v>2.8</v>
      </c>
      <c r="I594" s="34">
        <v>3</v>
      </c>
    </row>
    <row r="595" spans="2:12" s="12" customFormat="1" ht="15.75" hidden="1">
      <c r="B595" s="15" t="s">
        <v>306</v>
      </c>
      <c r="C595" s="1"/>
      <c r="D595" s="1"/>
      <c r="E595" s="1"/>
      <c r="F595" s="1"/>
      <c r="G595" s="1"/>
      <c r="H595" s="1"/>
      <c r="I595" s="1"/>
      <c r="J595" s="44"/>
      <c r="K595" s="44"/>
      <c r="L595" s="14"/>
    </row>
    <row r="596" spans="2:12" ht="15" customHeight="1" hidden="1">
      <c r="B596" s="12"/>
      <c r="C596" s="60"/>
      <c r="D596" s="60"/>
      <c r="E596" s="60"/>
      <c r="F596" s="60"/>
      <c r="G596" s="60"/>
      <c r="H596" s="60"/>
      <c r="I596" s="60"/>
      <c r="J596" s="32"/>
      <c r="K596" s="32"/>
      <c r="L596" s="26"/>
    </row>
    <row r="597" spans="2:13" ht="15" customHeight="1" hidden="1">
      <c r="B597" s="165" t="s">
        <v>128</v>
      </c>
      <c r="C597" s="165"/>
      <c r="D597" s="165"/>
      <c r="E597" s="165"/>
      <c r="F597" s="165"/>
      <c r="G597" s="165"/>
      <c r="H597" s="165"/>
      <c r="I597" s="165"/>
      <c r="J597" s="165"/>
      <c r="K597" s="165"/>
      <c r="L597" s="165"/>
      <c r="M597" s="165"/>
    </row>
    <row r="598" spans="2:9" ht="15" customHeight="1" hidden="1">
      <c r="B598" s="36"/>
      <c r="C598" s="23" t="s">
        <v>268</v>
      </c>
      <c r="D598" s="23" t="s">
        <v>269</v>
      </c>
      <c r="E598" s="23" t="s">
        <v>270</v>
      </c>
      <c r="F598" s="23" t="s">
        <v>271</v>
      </c>
      <c r="G598" s="23" t="s">
        <v>272</v>
      </c>
      <c r="H598" s="23" t="s">
        <v>273</v>
      </c>
      <c r="I598" s="23" t="s">
        <v>274</v>
      </c>
    </row>
    <row r="599" spans="2:10" s="12" customFormat="1" ht="15.75" hidden="1">
      <c r="B599" s="22" t="s">
        <v>125</v>
      </c>
      <c r="C599" s="34">
        <v>1</v>
      </c>
      <c r="D599" s="34">
        <v>2</v>
      </c>
      <c r="E599" s="34">
        <v>2</v>
      </c>
      <c r="F599" s="34">
        <v>13.4</v>
      </c>
      <c r="G599" s="34">
        <v>7</v>
      </c>
      <c r="H599" s="34">
        <v>5.5</v>
      </c>
      <c r="I599" s="34">
        <v>5</v>
      </c>
      <c r="J599" s="25"/>
    </row>
    <row r="600" spans="2:9" ht="15.75" hidden="1">
      <c r="B600" s="22" t="s">
        <v>242</v>
      </c>
      <c r="C600" s="34">
        <v>0.8</v>
      </c>
      <c r="D600" s="34">
        <v>2.3</v>
      </c>
      <c r="E600" s="34">
        <v>1.2</v>
      </c>
      <c r="F600" s="34">
        <v>16.8</v>
      </c>
      <c r="G600" s="34">
        <v>5.1</v>
      </c>
      <c r="H600" s="34">
        <v>5.8</v>
      </c>
      <c r="I600" s="34">
        <v>4.7</v>
      </c>
    </row>
    <row r="601" spans="2:9" ht="15.75" hidden="1">
      <c r="B601" s="22" t="s">
        <v>244</v>
      </c>
      <c r="C601" s="34">
        <v>0.5</v>
      </c>
      <c r="D601" s="34">
        <v>4.3</v>
      </c>
      <c r="E601" s="34">
        <v>3.4</v>
      </c>
      <c r="F601" s="34">
        <v>10.8</v>
      </c>
      <c r="G601" s="34">
        <v>10.3</v>
      </c>
      <c r="H601" s="34">
        <v>6.2</v>
      </c>
      <c r="I601" s="34">
        <v>6.8</v>
      </c>
    </row>
    <row r="602" spans="2:9" ht="15" customHeight="1" hidden="1">
      <c r="B602" s="40" t="s">
        <v>50</v>
      </c>
      <c r="C602" s="34">
        <v>0</v>
      </c>
      <c r="D602" s="34">
        <v>0</v>
      </c>
      <c r="E602" s="34">
        <v>0</v>
      </c>
      <c r="F602" s="34">
        <v>0</v>
      </c>
      <c r="G602" s="34">
        <v>0</v>
      </c>
      <c r="H602" s="34">
        <v>0</v>
      </c>
      <c r="I602" s="34">
        <v>0</v>
      </c>
    </row>
    <row r="603" spans="2:9" ht="15.75" hidden="1">
      <c r="B603" s="40" t="s">
        <v>235</v>
      </c>
      <c r="C603" s="34">
        <v>4.5</v>
      </c>
      <c r="D603" s="34">
        <v>7.7</v>
      </c>
      <c r="E603" s="34">
        <v>0</v>
      </c>
      <c r="F603" s="34">
        <v>32.4</v>
      </c>
      <c r="G603" s="34">
        <v>7.1</v>
      </c>
      <c r="H603" s="34">
        <v>15.8</v>
      </c>
      <c r="I603" s="34">
        <v>3.7</v>
      </c>
    </row>
    <row r="604" spans="2:9" ht="15.75" hidden="1">
      <c r="B604" s="40" t="s">
        <v>200</v>
      </c>
      <c r="C604" s="34">
        <v>0</v>
      </c>
      <c r="D604" s="34">
        <v>0</v>
      </c>
      <c r="E604" s="34">
        <v>0</v>
      </c>
      <c r="F604" s="34">
        <v>0</v>
      </c>
      <c r="G604" s="34">
        <v>0</v>
      </c>
      <c r="H604" s="34">
        <v>12.5</v>
      </c>
      <c r="I604" s="34">
        <v>0</v>
      </c>
    </row>
    <row r="605" spans="2:9" ht="15.75" hidden="1">
      <c r="B605" s="40" t="s">
        <v>201</v>
      </c>
      <c r="C605" s="34">
        <v>0</v>
      </c>
      <c r="D605" s="34">
        <v>0</v>
      </c>
      <c r="E605" s="34">
        <v>0</v>
      </c>
      <c r="F605" s="34">
        <v>0</v>
      </c>
      <c r="G605" s="34">
        <v>0</v>
      </c>
      <c r="H605" s="34">
        <v>100</v>
      </c>
      <c r="I605" s="34">
        <v>0</v>
      </c>
    </row>
    <row r="606" spans="2:9" ht="15.75" hidden="1">
      <c r="B606" s="40" t="s">
        <v>202</v>
      </c>
      <c r="C606" s="34">
        <v>0</v>
      </c>
      <c r="D606" s="34">
        <v>0</v>
      </c>
      <c r="E606" s="34">
        <v>0</v>
      </c>
      <c r="F606" s="34">
        <v>0</v>
      </c>
      <c r="G606" s="34">
        <v>0</v>
      </c>
      <c r="H606" s="34">
        <v>25</v>
      </c>
      <c r="I606" s="34">
        <v>0</v>
      </c>
    </row>
    <row r="607" spans="2:9" ht="15.75" hidden="1">
      <c r="B607" s="40" t="s">
        <v>122</v>
      </c>
      <c r="C607" s="34">
        <v>0</v>
      </c>
      <c r="D607" s="34">
        <v>0</v>
      </c>
      <c r="E607" s="34">
        <v>0</v>
      </c>
      <c r="F607" s="34">
        <v>10</v>
      </c>
      <c r="G607" s="34">
        <v>20</v>
      </c>
      <c r="H607" s="34">
        <v>0</v>
      </c>
      <c r="I607" s="34">
        <v>16.7</v>
      </c>
    </row>
    <row r="608" spans="2:9" ht="15.75" hidden="1">
      <c r="B608" s="40" t="s">
        <v>204</v>
      </c>
      <c r="C608" s="34">
        <v>0</v>
      </c>
      <c r="D608" s="34">
        <v>0</v>
      </c>
      <c r="E608" s="34">
        <v>0</v>
      </c>
      <c r="F608" s="34">
        <v>57.1</v>
      </c>
      <c r="G608" s="34">
        <v>0</v>
      </c>
      <c r="H608" s="34">
        <v>0</v>
      </c>
      <c r="I608" s="34">
        <v>10</v>
      </c>
    </row>
    <row r="609" spans="2:9" ht="15.75" hidden="1">
      <c r="B609" s="40" t="s">
        <v>205</v>
      </c>
      <c r="C609" s="34">
        <v>0</v>
      </c>
      <c r="D609" s="34">
        <v>0</v>
      </c>
      <c r="E609" s="34">
        <v>0</v>
      </c>
      <c r="F609" s="34">
        <v>0</v>
      </c>
      <c r="G609" s="34">
        <v>0</v>
      </c>
      <c r="H609" s="34">
        <v>0</v>
      </c>
      <c r="I609" s="34">
        <v>0</v>
      </c>
    </row>
    <row r="610" spans="2:9" ht="15.75" hidden="1">
      <c r="B610" s="40" t="s">
        <v>124</v>
      </c>
      <c r="C610" s="34">
        <v>0</v>
      </c>
      <c r="D610" s="34">
        <v>0</v>
      </c>
      <c r="E610" s="34">
        <v>0</v>
      </c>
      <c r="F610" s="34">
        <v>25</v>
      </c>
      <c r="G610" s="34">
        <v>25</v>
      </c>
      <c r="H610" s="34">
        <v>0</v>
      </c>
      <c r="I610" s="34">
        <v>0</v>
      </c>
    </row>
    <row r="611" spans="2:9" ht="15.75" hidden="1">
      <c r="B611" s="40" t="s">
        <v>207</v>
      </c>
      <c r="C611" s="34">
        <v>0</v>
      </c>
      <c r="D611" s="34">
        <v>0</v>
      </c>
      <c r="E611" s="34">
        <v>0</v>
      </c>
      <c r="F611" s="34">
        <v>0</v>
      </c>
      <c r="G611" s="34">
        <v>0</v>
      </c>
      <c r="H611" s="34">
        <v>0</v>
      </c>
      <c r="I611" s="34">
        <v>0</v>
      </c>
    </row>
    <row r="612" spans="2:9" ht="15.75" hidden="1">
      <c r="B612" s="40" t="s">
        <v>208</v>
      </c>
      <c r="C612" s="34">
        <v>0</v>
      </c>
      <c r="D612" s="34">
        <v>6.7</v>
      </c>
      <c r="E612" s="34">
        <v>0</v>
      </c>
      <c r="F612" s="34">
        <v>21.4</v>
      </c>
      <c r="G612" s="34">
        <v>5</v>
      </c>
      <c r="H612" s="34">
        <v>11.1</v>
      </c>
      <c r="I612" s="34">
        <v>8.3</v>
      </c>
    </row>
    <row r="613" spans="2:9" ht="15.75" hidden="1">
      <c r="B613" s="40" t="s">
        <v>209</v>
      </c>
      <c r="C613" s="34">
        <v>0</v>
      </c>
      <c r="D613" s="34">
        <v>0</v>
      </c>
      <c r="E613" s="34">
        <v>0</v>
      </c>
      <c r="F613" s="34">
        <v>7.1</v>
      </c>
      <c r="G613" s="34">
        <v>0</v>
      </c>
      <c r="H613" s="34">
        <v>0</v>
      </c>
      <c r="I613" s="34">
        <v>0</v>
      </c>
    </row>
    <row r="614" spans="2:9" ht="15.75" hidden="1">
      <c r="B614" s="40" t="s">
        <v>210</v>
      </c>
      <c r="C614" s="34">
        <v>0</v>
      </c>
      <c r="D614" s="34">
        <v>8.3</v>
      </c>
      <c r="E614" s="34">
        <v>0</v>
      </c>
      <c r="F614" s="34">
        <v>0</v>
      </c>
      <c r="G614" s="34">
        <v>0</v>
      </c>
      <c r="H614" s="34">
        <v>0</v>
      </c>
      <c r="I614" s="34">
        <v>8.3</v>
      </c>
    </row>
    <row r="615" spans="2:9" ht="15.75" hidden="1">
      <c r="B615" s="40" t="s">
        <v>211</v>
      </c>
      <c r="C615" s="34">
        <v>0</v>
      </c>
      <c r="D615" s="34">
        <v>0</v>
      </c>
      <c r="E615" s="34">
        <v>0</v>
      </c>
      <c r="F615" s="34">
        <v>18.2</v>
      </c>
      <c r="G615" s="34">
        <v>0</v>
      </c>
      <c r="H615" s="34">
        <v>0</v>
      </c>
      <c r="I615" s="34">
        <v>0</v>
      </c>
    </row>
    <row r="616" spans="2:12" s="12" customFormat="1" ht="15.75" hidden="1">
      <c r="B616" s="15" t="s">
        <v>306</v>
      </c>
      <c r="C616" s="1"/>
      <c r="D616" s="1"/>
      <c r="E616" s="1"/>
      <c r="F616" s="1"/>
      <c r="G616" s="1"/>
      <c r="H616" s="1"/>
      <c r="I616" s="1"/>
      <c r="J616" s="44"/>
      <c r="K616" s="44"/>
      <c r="L616" s="14"/>
    </row>
    <row r="617" spans="2:12" ht="15" customHeight="1" hidden="1">
      <c r="B617" s="12"/>
      <c r="C617" s="17"/>
      <c r="D617" s="38"/>
      <c r="E617" s="38"/>
      <c r="F617" s="38"/>
      <c r="G617" s="17"/>
      <c r="H617" s="17"/>
      <c r="I617" s="17"/>
      <c r="J617" s="32"/>
      <c r="K617" s="32"/>
      <c r="L617" s="26"/>
    </row>
    <row r="618" spans="2:13" ht="15" customHeight="1" hidden="1">
      <c r="B618" s="165" t="s">
        <v>167</v>
      </c>
      <c r="C618" s="165"/>
      <c r="D618" s="165"/>
      <c r="E618" s="165"/>
      <c r="F618" s="165"/>
      <c r="G618" s="165"/>
      <c r="H618" s="165"/>
      <c r="I618" s="165"/>
      <c r="J618" s="165"/>
      <c r="K618" s="165"/>
      <c r="L618" s="165"/>
      <c r="M618" s="165"/>
    </row>
    <row r="619" spans="2:9" ht="15" customHeight="1" hidden="1">
      <c r="B619" s="36"/>
      <c r="C619" s="23" t="s">
        <v>268</v>
      </c>
      <c r="D619" s="23" t="s">
        <v>269</v>
      </c>
      <c r="E619" s="23" t="s">
        <v>270</v>
      </c>
      <c r="F619" s="23" t="s">
        <v>271</v>
      </c>
      <c r="G619" s="23" t="s">
        <v>272</v>
      </c>
      <c r="H619" s="23" t="s">
        <v>273</v>
      </c>
      <c r="I619" s="23" t="s">
        <v>274</v>
      </c>
    </row>
    <row r="620" spans="2:10" s="12" customFormat="1" ht="15.75" hidden="1">
      <c r="B620" s="22" t="s">
        <v>125</v>
      </c>
      <c r="C620" s="34">
        <v>0.2</v>
      </c>
      <c r="D620" s="34">
        <v>0.5</v>
      </c>
      <c r="E620" s="34">
        <v>0.6</v>
      </c>
      <c r="F620" s="34">
        <v>5.2</v>
      </c>
      <c r="G620" s="34">
        <v>3.1</v>
      </c>
      <c r="H620" s="34">
        <v>2.5</v>
      </c>
      <c r="I620" s="34">
        <v>3.6</v>
      </c>
      <c r="J620" s="25"/>
    </row>
    <row r="621" spans="2:9" ht="15.75" hidden="1">
      <c r="B621" s="22" t="s">
        <v>242</v>
      </c>
      <c r="C621" s="34">
        <v>0.2</v>
      </c>
      <c r="D621" s="34">
        <v>0.5</v>
      </c>
      <c r="E621" s="34">
        <v>0.7</v>
      </c>
      <c r="F621" s="34">
        <v>4.4</v>
      </c>
      <c r="G621" s="34">
        <v>2.3</v>
      </c>
      <c r="H621" s="34">
        <v>2.1</v>
      </c>
      <c r="I621" s="34">
        <v>3.6</v>
      </c>
    </row>
    <row r="622" spans="2:9" ht="15.75" hidden="1">
      <c r="B622" s="22" t="s">
        <v>244</v>
      </c>
      <c r="C622" s="34">
        <v>0.1</v>
      </c>
      <c r="D622" s="34">
        <v>0.4</v>
      </c>
      <c r="E622" s="34">
        <v>0.6</v>
      </c>
      <c r="F622" s="34">
        <v>7.9</v>
      </c>
      <c r="G622" s="34">
        <v>4.7</v>
      </c>
      <c r="H622" s="34">
        <v>2.9</v>
      </c>
      <c r="I622" s="34">
        <v>3.9</v>
      </c>
    </row>
    <row r="623" spans="2:9" ht="15" customHeight="1" hidden="1">
      <c r="B623" s="40" t="s">
        <v>50</v>
      </c>
      <c r="C623" s="34">
        <v>0</v>
      </c>
      <c r="D623" s="34">
        <v>0</v>
      </c>
      <c r="E623" s="34">
        <v>0</v>
      </c>
      <c r="F623" s="34">
        <v>20</v>
      </c>
      <c r="G623" s="34">
        <v>16.7</v>
      </c>
      <c r="H623" s="34">
        <v>0</v>
      </c>
      <c r="I623" s="34">
        <v>0</v>
      </c>
    </row>
    <row r="624" spans="2:9" ht="15.75" hidden="1">
      <c r="B624" s="40" t="s">
        <v>235</v>
      </c>
      <c r="C624" s="34">
        <v>0.8</v>
      </c>
      <c r="D624" s="34">
        <v>1.2</v>
      </c>
      <c r="E624" s="34">
        <v>2.9</v>
      </c>
      <c r="F624" s="34">
        <v>20.2</v>
      </c>
      <c r="G624" s="34">
        <v>5</v>
      </c>
      <c r="H624" s="34">
        <v>6.7</v>
      </c>
      <c r="I624" s="34">
        <v>8.1</v>
      </c>
    </row>
    <row r="625" spans="2:9" ht="15.75" hidden="1">
      <c r="B625" s="40" t="s">
        <v>200</v>
      </c>
      <c r="C625" s="34">
        <v>0</v>
      </c>
      <c r="D625" s="34">
        <v>0</v>
      </c>
      <c r="E625" s="34">
        <v>0</v>
      </c>
      <c r="F625" s="34">
        <v>0</v>
      </c>
      <c r="G625" s="34">
        <v>0</v>
      </c>
      <c r="H625" s="34">
        <v>0</v>
      </c>
      <c r="I625" s="34">
        <v>4.8</v>
      </c>
    </row>
    <row r="626" spans="2:9" ht="15.75" hidden="1">
      <c r="B626" s="40" t="s">
        <v>201</v>
      </c>
      <c r="C626" s="34">
        <v>0</v>
      </c>
      <c r="D626" s="34">
        <v>0</v>
      </c>
      <c r="E626" s="34">
        <v>0</v>
      </c>
      <c r="F626" s="34">
        <v>25</v>
      </c>
      <c r="G626" s="34">
        <v>0</v>
      </c>
      <c r="H626" s="34">
        <v>0</v>
      </c>
      <c r="I626" s="34">
        <v>0</v>
      </c>
    </row>
    <row r="627" spans="2:9" ht="15.75" hidden="1">
      <c r="B627" s="40" t="s">
        <v>202</v>
      </c>
      <c r="C627" s="34">
        <v>0</v>
      </c>
      <c r="D627" s="34">
        <v>10.3</v>
      </c>
      <c r="E627" s="34">
        <v>0</v>
      </c>
      <c r="F627" s="34">
        <v>0</v>
      </c>
      <c r="G627" s="34">
        <v>7.4</v>
      </c>
      <c r="H627" s="34">
        <v>0</v>
      </c>
      <c r="I627" s="34">
        <v>0</v>
      </c>
    </row>
    <row r="628" spans="2:9" ht="15.75" hidden="1">
      <c r="B628" s="40" t="s">
        <v>122</v>
      </c>
      <c r="C628" s="34">
        <v>0</v>
      </c>
      <c r="D628" s="34">
        <v>1.3</v>
      </c>
      <c r="E628" s="34">
        <v>0</v>
      </c>
      <c r="F628" s="34">
        <v>12.5</v>
      </c>
      <c r="G628" s="34">
        <v>1.3</v>
      </c>
      <c r="H628" s="34">
        <v>3</v>
      </c>
      <c r="I628" s="34">
        <v>1.2</v>
      </c>
    </row>
    <row r="629" spans="2:9" ht="15.75" hidden="1">
      <c r="B629" s="40" t="s">
        <v>204</v>
      </c>
      <c r="C629" s="34">
        <v>0</v>
      </c>
      <c r="D629" s="34">
        <v>0</v>
      </c>
      <c r="E629" s="34">
        <v>0</v>
      </c>
      <c r="F629" s="34">
        <v>10.1</v>
      </c>
      <c r="G629" s="34">
        <v>3.7</v>
      </c>
      <c r="H629" s="34">
        <v>2.2</v>
      </c>
      <c r="I629" s="34">
        <v>3.1</v>
      </c>
    </row>
    <row r="630" spans="2:9" ht="15.75" hidden="1">
      <c r="B630" s="40" t="s">
        <v>205</v>
      </c>
      <c r="C630" s="34">
        <v>0</v>
      </c>
      <c r="D630" s="34">
        <v>0</v>
      </c>
      <c r="E630" s="34">
        <v>0</v>
      </c>
      <c r="F630" s="34">
        <v>0</v>
      </c>
      <c r="G630" s="34">
        <v>0</v>
      </c>
      <c r="H630" s="34">
        <v>0</v>
      </c>
      <c r="I630" s="34">
        <v>0</v>
      </c>
    </row>
    <row r="631" spans="2:9" ht="15.75" hidden="1">
      <c r="B631" s="40" t="s">
        <v>124</v>
      </c>
      <c r="C631" s="34">
        <v>0</v>
      </c>
      <c r="D631" s="34">
        <v>0</v>
      </c>
      <c r="E631" s="34">
        <v>0</v>
      </c>
      <c r="F631" s="34">
        <v>28.6</v>
      </c>
      <c r="G631" s="34">
        <v>16.7</v>
      </c>
      <c r="H631" s="34">
        <v>0</v>
      </c>
      <c r="I631" s="34">
        <v>0</v>
      </c>
    </row>
    <row r="632" spans="2:9" ht="15.75" hidden="1">
      <c r="B632" s="40" t="s">
        <v>207</v>
      </c>
      <c r="C632" s="34">
        <v>0</v>
      </c>
      <c r="D632" s="34">
        <v>0</v>
      </c>
      <c r="E632" s="34">
        <v>0</v>
      </c>
      <c r="F632" s="34">
        <v>0</v>
      </c>
      <c r="G632" s="34">
        <v>0</v>
      </c>
      <c r="H632" s="34">
        <v>0</v>
      </c>
      <c r="I632" s="34">
        <v>0</v>
      </c>
    </row>
    <row r="633" spans="2:9" ht="15.75" hidden="1">
      <c r="B633" s="40" t="s">
        <v>208</v>
      </c>
      <c r="C633" s="34">
        <v>0</v>
      </c>
      <c r="D633" s="34">
        <v>0</v>
      </c>
      <c r="E633" s="34">
        <v>0</v>
      </c>
      <c r="F633" s="34">
        <v>1.4</v>
      </c>
      <c r="G633" s="34">
        <v>0.9</v>
      </c>
      <c r="H633" s="34">
        <v>1</v>
      </c>
      <c r="I633" s="34">
        <v>0</v>
      </c>
    </row>
    <row r="634" spans="2:9" ht="15.75" hidden="1">
      <c r="B634" s="40" t="s">
        <v>209</v>
      </c>
      <c r="C634" s="34">
        <v>0</v>
      </c>
      <c r="D634" s="34">
        <v>0</v>
      </c>
      <c r="E634" s="34">
        <v>1.2</v>
      </c>
      <c r="F634" s="34">
        <v>1.2</v>
      </c>
      <c r="G634" s="34">
        <v>0.9</v>
      </c>
      <c r="H634" s="34">
        <v>0.5</v>
      </c>
      <c r="I634" s="34">
        <v>3.3</v>
      </c>
    </row>
    <row r="635" spans="2:9" ht="15.75" hidden="1">
      <c r="B635" s="40" t="s">
        <v>210</v>
      </c>
      <c r="C635" s="34">
        <v>0.6</v>
      </c>
      <c r="D635" s="34">
        <v>1.1</v>
      </c>
      <c r="E635" s="34">
        <v>0.5</v>
      </c>
      <c r="F635" s="34">
        <v>4.4</v>
      </c>
      <c r="G635" s="34">
        <v>0</v>
      </c>
      <c r="H635" s="34">
        <v>1</v>
      </c>
      <c r="I635" s="34">
        <v>4.5</v>
      </c>
    </row>
    <row r="636" spans="2:9" ht="15.75" hidden="1">
      <c r="B636" s="40" t="s">
        <v>211</v>
      </c>
      <c r="C636" s="34">
        <v>0</v>
      </c>
      <c r="D636" s="34">
        <v>0</v>
      </c>
      <c r="E636" s="34">
        <v>0</v>
      </c>
      <c r="F636" s="34">
        <v>7.3</v>
      </c>
      <c r="G636" s="34">
        <v>3.2</v>
      </c>
      <c r="H636" s="34">
        <v>10.3</v>
      </c>
      <c r="I636" s="34">
        <v>0</v>
      </c>
    </row>
    <row r="637" spans="2:12" s="12" customFormat="1" ht="15.75" hidden="1">
      <c r="B637" s="15" t="s">
        <v>306</v>
      </c>
      <c r="C637" s="1"/>
      <c r="D637" s="1"/>
      <c r="E637" s="1"/>
      <c r="F637" s="1"/>
      <c r="G637" s="1"/>
      <c r="H637" s="1"/>
      <c r="I637" s="1"/>
      <c r="J637" s="44"/>
      <c r="K637" s="44"/>
      <c r="L637" s="14"/>
    </row>
    <row r="638" spans="2:12" ht="15" customHeight="1" hidden="1">
      <c r="B638" s="12"/>
      <c r="C638" s="17"/>
      <c r="D638" s="38"/>
      <c r="E638" s="38"/>
      <c r="F638" s="38"/>
      <c r="G638" s="17"/>
      <c r="H638" s="17"/>
      <c r="I638" s="17"/>
      <c r="J638" s="32"/>
      <c r="K638" s="32"/>
      <c r="L638" s="26"/>
    </row>
    <row r="639" spans="2:13" ht="15" customHeight="1" hidden="1">
      <c r="B639" s="165" t="s">
        <v>363</v>
      </c>
      <c r="C639" s="165"/>
      <c r="D639" s="165"/>
      <c r="E639" s="165"/>
      <c r="F639" s="165"/>
      <c r="G639" s="165"/>
      <c r="H639" s="165"/>
      <c r="I639" s="165"/>
      <c r="J639" s="165"/>
      <c r="K639" s="165"/>
      <c r="L639" s="165"/>
      <c r="M639" s="165"/>
    </row>
    <row r="640" spans="2:9" ht="15" customHeight="1" hidden="1">
      <c r="B640" s="36"/>
      <c r="C640" s="23" t="s">
        <v>268</v>
      </c>
      <c r="D640" s="23" t="s">
        <v>269</v>
      </c>
      <c r="E640" s="23" t="s">
        <v>270</v>
      </c>
      <c r="F640" s="23" t="s">
        <v>271</v>
      </c>
      <c r="G640" s="23" t="s">
        <v>272</v>
      </c>
      <c r="H640" s="23" t="s">
        <v>273</v>
      </c>
      <c r="I640" s="23" t="s">
        <v>274</v>
      </c>
    </row>
    <row r="641" spans="2:10" s="12" customFormat="1" ht="15.75" hidden="1">
      <c r="B641" s="22" t="s">
        <v>125</v>
      </c>
      <c r="C641" s="34">
        <v>1.5</v>
      </c>
      <c r="D641" s="34">
        <v>2.3</v>
      </c>
      <c r="E641" s="34">
        <v>1.9</v>
      </c>
      <c r="F641" s="34">
        <v>19.8</v>
      </c>
      <c r="G641" s="34">
        <v>10.9</v>
      </c>
      <c r="H641" s="34">
        <v>8.1</v>
      </c>
      <c r="I641" s="34">
        <v>11.7</v>
      </c>
      <c r="J641" s="25"/>
    </row>
    <row r="642" spans="2:9" ht="15.75" hidden="1">
      <c r="B642" s="22" t="s">
        <v>242</v>
      </c>
      <c r="C642" s="34">
        <v>1.1</v>
      </c>
      <c r="D642" s="34">
        <v>2.6</v>
      </c>
      <c r="E642" s="34">
        <v>2.3</v>
      </c>
      <c r="F642" s="34">
        <v>21</v>
      </c>
      <c r="G642" s="34">
        <v>11.1</v>
      </c>
      <c r="H642" s="34">
        <v>8.1</v>
      </c>
      <c r="I642" s="34">
        <v>10.4</v>
      </c>
    </row>
    <row r="643" spans="2:9" ht="15.75" hidden="1">
      <c r="B643" s="22" t="s">
        <v>244</v>
      </c>
      <c r="C643" s="34">
        <v>1</v>
      </c>
      <c r="D643" s="34">
        <v>2.2</v>
      </c>
      <c r="E643" s="34">
        <v>1.7</v>
      </c>
      <c r="F643" s="34">
        <v>20.1</v>
      </c>
      <c r="G643" s="34">
        <v>12</v>
      </c>
      <c r="H643" s="34">
        <v>7.8</v>
      </c>
      <c r="I643" s="34">
        <v>11</v>
      </c>
    </row>
    <row r="644" spans="2:9" ht="15" customHeight="1" hidden="1">
      <c r="B644" s="40" t="s">
        <v>50</v>
      </c>
      <c r="C644" s="34">
        <v>1</v>
      </c>
      <c r="D644" s="34">
        <v>0</v>
      </c>
      <c r="E644" s="34">
        <v>2.1</v>
      </c>
      <c r="F644" s="34">
        <v>17.3</v>
      </c>
      <c r="G644" s="34">
        <v>15.6</v>
      </c>
      <c r="H644" s="34">
        <v>8.7</v>
      </c>
      <c r="I644" s="34">
        <v>7</v>
      </c>
    </row>
    <row r="645" spans="2:9" ht="15.75" hidden="1">
      <c r="B645" s="40" t="s">
        <v>235</v>
      </c>
      <c r="C645" s="34">
        <v>1.3</v>
      </c>
      <c r="D645" s="34">
        <v>4.1</v>
      </c>
      <c r="E645" s="34">
        <v>3.4</v>
      </c>
      <c r="F645" s="34">
        <v>27.4</v>
      </c>
      <c r="G645" s="34">
        <v>13</v>
      </c>
      <c r="H645" s="34">
        <v>8.7</v>
      </c>
      <c r="I645" s="34">
        <v>6.9</v>
      </c>
    </row>
    <row r="646" spans="2:9" ht="15.75" hidden="1">
      <c r="B646" s="40" t="s">
        <v>200</v>
      </c>
      <c r="C646" s="34">
        <v>0.5</v>
      </c>
      <c r="D646" s="34">
        <v>1.6</v>
      </c>
      <c r="E646" s="34">
        <v>1.2</v>
      </c>
      <c r="F646" s="34">
        <v>23</v>
      </c>
      <c r="G646" s="34">
        <v>9.2</v>
      </c>
      <c r="H646" s="34">
        <v>7.7</v>
      </c>
      <c r="I646" s="34">
        <v>10.5</v>
      </c>
    </row>
    <row r="647" spans="2:9" ht="15.75" hidden="1">
      <c r="B647" s="40" t="s">
        <v>201</v>
      </c>
      <c r="C647" s="34">
        <v>0</v>
      </c>
      <c r="D647" s="34">
        <v>1.8</v>
      </c>
      <c r="E647" s="34">
        <v>0.6</v>
      </c>
      <c r="F647" s="34">
        <v>18.5</v>
      </c>
      <c r="G647" s="34">
        <v>10.2</v>
      </c>
      <c r="H647" s="34">
        <v>10.6</v>
      </c>
      <c r="I647" s="34">
        <v>4.5</v>
      </c>
    </row>
    <row r="648" spans="2:9" ht="15.75" hidden="1">
      <c r="B648" s="40" t="s">
        <v>202</v>
      </c>
      <c r="C648" s="34">
        <v>2.1</v>
      </c>
      <c r="D648" s="34">
        <v>6.2</v>
      </c>
      <c r="E648" s="34">
        <v>4</v>
      </c>
      <c r="F648" s="34">
        <v>5.8</v>
      </c>
      <c r="G648" s="34">
        <v>15.2</v>
      </c>
      <c r="H648" s="34">
        <v>17.2</v>
      </c>
      <c r="I648" s="34">
        <v>17.2</v>
      </c>
    </row>
    <row r="649" spans="2:9" ht="15.75" hidden="1">
      <c r="B649" s="40" t="s">
        <v>122</v>
      </c>
      <c r="C649" s="34">
        <v>0.4</v>
      </c>
      <c r="D649" s="34">
        <v>1.5</v>
      </c>
      <c r="E649" s="34">
        <v>1</v>
      </c>
      <c r="F649" s="34">
        <v>17</v>
      </c>
      <c r="G649" s="34">
        <v>8.7</v>
      </c>
      <c r="H649" s="34">
        <v>6.5</v>
      </c>
      <c r="I649" s="34">
        <v>9</v>
      </c>
    </row>
    <row r="650" spans="2:9" ht="15.75" hidden="1">
      <c r="B650" s="40" t="s">
        <v>204</v>
      </c>
      <c r="C650" s="34">
        <v>0.8</v>
      </c>
      <c r="D650" s="34">
        <v>0.9</v>
      </c>
      <c r="E650" s="34">
        <v>1.3</v>
      </c>
      <c r="F650" s="34">
        <v>26.2</v>
      </c>
      <c r="G650" s="34">
        <v>8.8</v>
      </c>
      <c r="H650" s="34">
        <v>8.2</v>
      </c>
      <c r="I650" s="34">
        <v>9.9</v>
      </c>
    </row>
    <row r="651" spans="2:9" ht="15.75" hidden="1">
      <c r="B651" s="40" t="s">
        <v>205</v>
      </c>
      <c r="C651" s="34">
        <v>5.9</v>
      </c>
      <c r="D651" s="34">
        <v>2.2</v>
      </c>
      <c r="E651" s="34">
        <v>0.7</v>
      </c>
      <c r="F651" s="34">
        <v>14.3</v>
      </c>
      <c r="G651" s="34">
        <v>2.4</v>
      </c>
      <c r="H651" s="34">
        <v>5.1</v>
      </c>
      <c r="I651" s="34">
        <v>5.7</v>
      </c>
    </row>
    <row r="652" spans="2:9" ht="15.75" hidden="1">
      <c r="B652" s="40" t="s">
        <v>124</v>
      </c>
      <c r="C652" s="34">
        <v>0</v>
      </c>
      <c r="D652" s="34">
        <v>4.1</v>
      </c>
      <c r="E652" s="34">
        <v>0.8</v>
      </c>
      <c r="F652" s="34">
        <v>19.4</v>
      </c>
      <c r="G652" s="34">
        <v>18.5</v>
      </c>
      <c r="H652" s="34">
        <v>7.9</v>
      </c>
      <c r="I652" s="34">
        <v>4.4</v>
      </c>
    </row>
    <row r="653" spans="2:9" ht="15.75" hidden="1">
      <c r="B653" s="40" t="s">
        <v>207</v>
      </c>
      <c r="C653" s="34">
        <v>0.3</v>
      </c>
      <c r="D653" s="34">
        <v>0.3</v>
      </c>
      <c r="E653" s="34">
        <v>1.2</v>
      </c>
      <c r="F653" s="34">
        <v>15.3</v>
      </c>
      <c r="G653" s="34">
        <v>3.6</v>
      </c>
      <c r="H653" s="34">
        <v>4.1</v>
      </c>
      <c r="I653" s="34">
        <v>5.2</v>
      </c>
    </row>
    <row r="654" spans="2:9" ht="15.75" hidden="1">
      <c r="B654" s="40" t="s">
        <v>208</v>
      </c>
      <c r="C654" s="34">
        <v>1</v>
      </c>
      <c r="D654" s="34">
        <v>2.3</v>
      </c>
      <c r="E654" s="34">
        <v>1.7</v>
      </c>
      <c r="F654" s="34">
        <v>14.9</v>
      </c>
      <c r="G654" s="34">
        <v>7.3</v>
      </c>
      <c r="H654" s="34">
        <v>3.7</v>
      </c>
      <c r="I654" s="34">
        <v>5.8</v>
      </c>
    </row>
    <row r="655" spans="2:9" ht="15.75" hidden="1">
      <c r="B655" s="40" t="s">
        <v>209</v>
      </c>
      <c r="C655" s="34">
        <v>0.8</v>
      </c>
      <c r="D655" s="34">
        <v>0.4</v>
      </c>
      <c r="E655" s="34">
        <v>1.8</v>
      </c>
      <c r="F655" s="34">
        <v>16.7</v>
      </c>
      <c r="G655" s="34">
        <v>5.6</v>
      </c>
      <c r="H655" s="34">
        <v>4.6</v>
      </c>
      <c r="I655" s="34">
        <v>15.6</v>
      </c>
    </row>
    <row r="656" spans="2:9" ht="15.75" hidden="1">
      <c r="B656" s="40" t="s">
        <v>210</v>
      </c>
      <c r="C656" s="34">
        <v>0.2</v>
      </c>
      <c r="D656" s="34">
        <v>3.9</v>
      </c>
      <c r="E656" s="34">
        <v>4.6</v>
      </c>
      <c r="F656" s="34">
        <v>17.9</v>
      </c>
      <c r="G656" s="34">
        <v>8.5</v>
      </c>
      <c r="H656" s="34">
        <v>5.3</v>
      </c>
      <c r="I656" s="34">
        <v>16.8</v>
      </c>
    </row>
    <row r="657" spans="2:9" ht="15.75" hidden="1">
      <c r="B657" s="40" t="s">
        <v>211</v>
      </c>
      <c r="C657" s="34">
        <v>1</v>
      </c>
      <c r="D657" s="34">
        <v>1.8</v>
      </c>
      <c r="E657" s="34">
        <v>2.8</v>
      </c>
      <c r="F657" s="34">
        <v>14.4</v>
      </c>
      <c r="G657" s="34">
        <v>7.9</v>
      </c>
      <c r="H657" s="34">
        <v>7.8</v>
      </c>
      <c r="I657" s="34">
        <v>4</v>
      </c>
    </row>
    <row r="658" spans="2:12" s="12" customFormat="1" ht="15.75" hidden="1">
      <c r="B658" s="15" t="s">
        <v>306</v>
      </c>
      <c r="C658" s="1"/>
      <c r="D658" s="1"/>
      <c r="E658" s="1"/>
      <c r="F658" s="1"/>
      <c r="G658" s="1"/>
      <c r="H658" s="1"/>
      <c r="I658" s="1"/>
      <c r="J658" s="44"/>
      <c r="K658" s="44"/>
      <c r="L658" s="14"/>
    </row>
    <row r="659" spans="2:12" ht="15" customHeight="1" hidden="1">
      <c r="B659" s="12"/>
      <c r="C659" s="17"/>
      <c r="D659" s="38"/>
      <c r="E659" s="38"/>
      <c r="F659" s="38"/>
      <c r="G659" s="17"/>
      <c r="H659" s="17"/>
      <c r="I659" s="17"/>
      <c r="J659" s="32"/>
      <c r="K659" s="32"/>
      <c r="L659" s="26"/>
    </row>
    <row r="660" spans="2:13" ht="15" customHeight="1" hidden="1">
      <c r="B660" s="165" t="s">
        <v>364</v>
      </c>
      <c r="C660" s="165"/>
      <c r="D660" s="165"/>
      <c r="E660" s="165"/>
      <c r="F660" s="165"/>
      <c r="G660" s="165"/>
      <c r="H660" s="165"/>
      <c r="I660" s="165"/>
      <c r="J660" s="165"/>
      <c r="K660" s="165"/>
      <c r="L660" s="165"/>
      <c r="M660" s="165"/>
    </row>
    <row r="661" spans="2:9" ht="15" customHeight="1" hidden="1">
      <c r="B661" s="36"/>
      <c r="C661" s="23" t="s">
        <v>268</v>
      </c>
      <c r="D661" s="23" t="s">
        <v>269</v>
      </c>
      <c r="E661" s="23" t="s">
        <v>270</v>
      </c>
      <c r="F661" s="23" t="s">
        <v>271</v>
      </c>
      <c r="G661" s="23" t="s">
        <v>272</v>
      </c>
      <c r="H661" s="23" t="s">
        <v>273</v>
      </c>
      <c r="I661" s="23" t="s">
        <v>274</v>
      </c>
    </row>
    <row r="662" spans="2:10" s="12" customFormat="1" ht="15.75" hidden="1">
      <c r="B662" s="22" t="s">
        <v>125</v>
      </c>
      <c r="C662" s="34">
        <v>1.5</v>
      </c>
      <c r="D662" s="34">
        <v>2.2</v>
      </c>
      <c r="E662" s="34">
        <v>1.8</v>
      </c>
      <c r="F662" s="34">
        <v>17.9</v>
      </c>
      <c r="G662" s="34">
        <v>9.8</v>
      </c>
      <c r="H662" s="34">
        <v>7.1</v>
      </c>
      <c r="I662" s="34">
        <v>7.8</v>
      </c>
      <c r="J662" s="25"/>
    </row>
    <row r="663" spans="2:9" ht="15.75" hidden="1">
      <c r="B663" s="22" t="s">
        <v>242</v>
      </c>
      <c r="C663" s="34">
        <v>1.1</v>
      </c>
      <c r="D663" s="34">
        <v>2.4</v>
      </c>
      <c r="E663" s="34">
        <v>2.1</v>
      </c>
      <c r="F663" s="34">
        <v>18.5</v>
      </c>
      <c r="G663" s="34">
        <v>9.3</v>
      </c>
      <c r="H663" s="34">
        <v>7.2</v>
      </c>
      <c r="I663" s="34">
        <v>7.4</v>
      </c>
    </row>
    <row r="664" spans="2:9" ht="15.75" hidden="1">
      <c r="B664" s="22" t="s">
        <v>244</v>
      </c>
      <c r="C664" s="34">
        <v>1.1</v>
      </c>
      <c r="D664" s="34">
        <v>1.9</v>
      </c>
      <c r="E664" s="34">
        <v>1.5</v>
      </c>
      <c r="F664" s="34">
        <v>17.1</v>
      </c>
      <c r="G664" s="34">
        <v>9.8</v>
      </c>
      <c r="H664" s="34">
        <v>6.4</v>
      </c>
      <c r="I664" s="34">
        <v>6.2</v>
      </c>
    </row>
    <row r="665" spans="2:9" ht="15" customHeight="1" hidden="1">
      <c r="B665" s="40" t="s">
        <v>50</v>
      </c>
      <c r="C665" s="34">
        <v>0.6</v>
      </c>
      <c r="D665" s="34">
        <v>0</v>
      </c>
      <c r="E665" s="34">
        <v>1.8</v>
      </c>
      <c r="F665" s="34">
        <v>19.6</v>
      </c>
      <c r="G665" s="34">
        <v>12.7</v>
      </c>
      <c r="H665" s="34">
        <v>7.3</v>
      </c>
      <c r="I665" s="34">
        <v>3.9</v>
      </c>
    </row>
    <row r="666" spans="2:9" ht="15.75" hidden="1">
      <c r="B666" s="40" t="s">
        <v>235</v>
      </c>
      <c r="C666" s="34">
        <v>2.1</v>
      </c>
      <c r="D666" s="34">
        <v>5.5</v>
      </c>
      <c r="E666" s="34">
        <v>4.5</v>
      </c>
      <c r="F666" s="34">
        <v>33.1</v>
      </c>
      <c r="G666" s="34">
        <v>15.6</v>
      </c>
      <c r="H666" s="34">
        <v>12.5</v>
      </c>
      <c r="I666" s="34">
        <v>8</v>
      </c>
    </row>
    <row r="667" spans="2:9" ht="15.75" hidden="1">
      <c r="B667" s="40" t="s">
        <v>200</v>
      </c>
      <c r="C667" s="34">
        <v>0.6</v>
      </c>
      <c r="D667" s="34">
        <v>1.2</v>
      </c>
      <c r="E667" s="22">
        <v>1.4</v>
      </c>
      <c r="F667" s="34">
        <v>17.4</v>
      </c>
      <c r="G667" s="34">
        <v>7.6</v>
      </c>
      <c r="H667" s="34">
        <v>5.7</v>
      </c>
      <c r="I667" s="34">
        <v>5.4</v>
      </c>
    </row>
    <row r="668" spans="2:9" ht="15.75" hidden="1">
      <c r="B668" s="40" t="s">
        <v>201</v>
      </c>
      <c r="C668" s="22">
        <v>0.3</v>
      </c>
      <c r="D668" s="22">
        <v>0.8</v>
      </c>
      <c r="E668" s="22">
        <v>0.3</v>
      </c>
      <c r="F668" s="22">
        <v>19.4</v>
      </c>
      <c r="G668" s="22">
        <v>10.7</v>
      </c>
      <c r="H668" s="22">
        <v>11.6</v>
      </c>
      <c r="I668" s="22">
        <v>6.4</v>
      </c>
    </row>
    <row r="669" spans="2:9" ht="15.75" hidden="1">
      <c r="B669" s="40" t="s">
        <v>202</v>
      </c>
      <c r="C669" s="34">
        <v>2.8</v>
      </c>
      <c r="D669" s="34">
        <v>5.4</v>
      </c>
      <c r="E669" s="34">
        <v>3.7</v>
      </c>
      <c r="F669" s="34">
        <v>5.3</v>
      </c>
      <c r="G669" s="34">
        <v>17.3</v>
      </c>
      <c r="H669" s="34">
        <v>16.3</v>
      </c>
      <c r="I669" s="34">
        <v>16.6</v>
      </c>
    </row>
    <row r="670" spans="2:9" ht="15.75" hidden="1">
      <c r="B670" s="40" t="s">
        <v>122</v>
      </c>
      <c r="C670" s="34">
        <v>0.6</v>
      </c>
      <c r="D670" s="34">
        <v>2.2</v>
      </c>
      <c r="E670" s="34">
        <v>1.3</v>
      </c>
      <c r="F670" s="34">
        <v>21.4</v>
      </c>
      <c r="G670" s="34">
        <v>10.1</v>
      </c>
      <c r="H670" s="34">
        <v>7.5</v>
      </c>
      <c r="I670" s="34">
        <v>7.7</v>
      </c>
    </row>
    <row r="671" spans="2:9" ht="15.75" hidden="1">
      <c r="B671" s="40" t="s">
        <v>204</v>
      </c>
      <c r="C671" s="34">
        <v>1.3</v>
      </c>
      <c r="D671" s="34">
        <v>1.3</v>
      </c>
      <c r="E671" s="34">
        <v>1.4</v>
      </c>
      <c r="F671" s="34">
        <v>26.5</v>
      </c>
      <c r="G671" s="34">
        <v>9.7</v>
      </c>
      <c r="H671" s="34">
        <v>10</v>
      </c>
      <c r="I671" s="34">
        <v>8.1</v>
      </c>
    </row>
    <row r="672" spans="2:9" ht="15.75" hidden="1">
      <c r="B672" s="40" t="s">
        <v>205</v>
      </c>
      <c r="C672" s="34">
        <v>6.3</v>
      </c>
      <c r="D672" s="34">
        <v>3.1</v>
      </c>
      <c r="E672" s="34">
        <v>0.4</v>
      </c>
      <c r="F672" s="34">
        <v>21.2</v>
      </c>
      <c r="G672" s="34">
        <v>5.6</v>
      </c>
      <c r="H672" s="34">
        <v>6.1</v>
      </c>
      <c r="I672" s="34">
        <v>5.2</v>
      </c>
    </row>
    <row r="673" spans="2:9" ht="15.75" hidden="1">
      <c r="B673" s="40" t="s">
        <v>124</v>
      </c>
      <c r="C673" s="34">
        <v>0</v>
      </c>
      <c r="D673" s="34">
        <v>2</v>
      </c>
      <c r="E673" s="34">
        <v>1</v>
      </c>
      <c r="F673" s="34">
        <v>19.8</v>
      </c>
      <c r="G673" s="34">
        <v>17.1</v>
      </c>
      <c r="H673" s="34">
        <v>10.5</v>
      </c>
      <c r="I673" s="34">
        <v>5.3</v>
      </c>
    </row>
    <row r="674" spans="2:9" ht="15.75" hidden="1">
      <c r="B674" s="40" t="s">
        <v>207</v>
      </c>
      <c r="C674" s="34">
        <v>0.1</v>
      </c>
      <c r="D674" s="34">
        <v>0</v>
      </c>
      <c r="E674" s="34">
        <v>0.6</v>
      </c>
      <c r="F674" s="34">
        <v>8.3</v>
      </c>
      <c r="G674" s="34">
        <v>2.7</v>
      </c>
      <c r="H674" s="34">
        <v>2.6</v>
      </c>
      <c r="I674" s="34">
        <v>4.6</v>
      </c>
    </row>
    <row r="675" spans="2:9" ht="15.75" hidden="1">
      <c r="B675" s="40" t="s">
        <v>208</v>
      </c>
      <c r="C675" s="34">
        <v>1.3</v>
      </c>
      <c r="D675" s="34">
        <v>3.1</v>
      </c>
      <c r="E675" s="34">
        <v>2</v>
      </c>
      <c r="F675" s="34">
        <v>13.8</v>
      </c>
      <c r="G675" s="34">
        <v>6.6</v>
      </c>
      <c r="H675" s="34">
        <v>3.8</v>
      </c>
      <c r="I675" s="34">
        <v>3.8</v>
      </c>
    </row>
    <row r="676" spans="2:9" ht="15.75" hidden="1">
      <c r="B676" s="40" t="s">
        <v>209</v>
      </c>
      <c r="C676" s="34">
        <v>0.3</v>
      </c>
      <c r="D676" s="34">
        <v>0.3</v>
      </c>
      <c r="E676" s="34">
        <v>1.3</v>
      </c>
      <c r="F676" s="34">
        <v>8.8</v>
      </c>
      <c r="G676" s="34">
        <v>1.9</v>
      </c>
      <c r="H676" s="34">
        <v>2</v>
      </c>
      <c r="I676" s="34">
        <v>6.4</v>
      </c>
    </row>
    <row r="677" spans="2:9" ht="15.75" hidden="1">
      <c r="B677" s="40" t="s">
        <v>210</v>
      </c>
      <c r="C677" s="34">
        <v>0.4</v>
      </c>
      <c r="D677" s="34">
        <v>3.4</v>
      </c>
      <c r="E677" s="34">
        <v>3.8</v>
      </c>
      <c r="F677" s="34">
        <v>13.8</v>
      </c>
      <c r="G677" s="34">
        <v>6.4</v>
      </c>
      <c r="H677" s="34">
        <v>4.5</v>
      </c>
      <c r="I677" s="34">
        <v>8.5</v>
      </c>
    </row>
    <row r="678" spans="2:9" ht="15.75" hidden="1">
      <c r="B678" s="40" t="s">
        <v>211</v>
      </c>
      <c r="C678" s="34">
        <v>0.8</v>
      </c>
      <c r="D678" s="34">
        <v>1.3</v>
      </c>
      <c r="E678" s="34">
        <v>2.1</v>
      </c>
      <c r="F678" s="34">
        <v>13</v>
      </c>
      <c r="G678" s="34">
        <v>5.4</v>
      </c>
      <c r="H678" s="34">
        <v>5.6</v>
      </c>
      <c r="I678" s="34">
        <v>3.9</v>
      </c>
    </row>
    <row r="679" spans="2:12" s="12" customFormat="1" ht="15.75" hidden="1">
      <c r="B679" s="15" t="s">
        <v>306</v>
      </c>
      <c r="C679" s="1"/>
      <c r="D679" s="1"/>
      <c r="E679" s="1"/>
      <c r="F679" s="1"/>
      <c r="G679" s="1"/>
      <c r="H679" s="1"/>
      <c r="I679" s="1"/>
      <c r="J679" s="44"/>
      <c r="K679" s="44"/>
      <c r="L679" s="14"/>
    </row>
    <row r="680" spans="2:12" ht="15" customHeight="1" hidden="1">
      <c r="B680" s="12"/>
      <c r="C680" s="17"/>
      <c r="D680" s="38"/>
      <c r="E680" s="38"/>
      <c r="F680" s="38"/>
      <c r="G680" s="17"/>
      <c r="H680" s="17"/>
      <c r="I680" s="17"/>
      <c r="J680" s="32"/>
      <c r="K680" s="32"/>
      <c r="L680" s="26"/>
    </row>
    <row r="681" spans="2:13" ht="15" customHeight="1" hidden="1">
      <c r="B681" s="165" t="s">
        <v>365</v>
      </c>
      <c r="C681" s="165"/>
      <c r="D681" s="165"/>
      <c r="E681" s="165"/>
      <c r="F681" s="165"/>
      <c r="G681" s="165"/>
      <c r="H681" s="165"/>
      <c r="I681" s="165"/>
      <c r="J681" s="165"/>
      <c r="K681" s="165"/>
      <c r="L681" s="165"/>
      <c r="M681" s="165"/>
    </row>
    <row r="682" spans="2:9" ht="15" customHeight="1" hidden="1">
      <c r="B682" s="36"/>
      <c r="C682" s="23" t="s">
        <v>268</v>
      </c>
      <c r="D682" s="23" t="s">
        <v>269</v>
      </c>
      <c r="E682" s="23" t="s">
        <v>270</v>
      </c>
      <c r="F682" s="23" t="s">
        <v>271</v>
      </c>
      <c r="G682" s="23" t="s">
        <v>272</v>
      </c>
      <c r="H682" s="23" t="s">
        <v>273</v>
      </c>
      <c r="I682" s="23" t="s">
        <v>274</v>
      </c>
    </row>
    <row r="683" spans="2:9" ht="15.75" hidden="1">
      <c r="B683" s="22" t="s">
        <v>125</v>
      </c>
      <c r="C683" s="34">
        <v>0.8</v>
      </c>
      <c r="D683" s="34">
        <v>1.2</v>
      </c>
      <c r="E683" s="34">
        <v>1.2</v>
      </c>
      <c r="F683" s="34">
        <v>12.6</v>
      </c>
      <c r="G683" s="34">
        <v>6.7</v>
      </c>
      <c r="H683" s="34">
        <v>4.7</v>
      </c>
      <c r="I683" s="34">
        <v>7.3</v>
      </c>
    </row>
    <row r="684" spans="2:9" ht="15.75" hidden="1">
      <c r="B684" s="22" t="s">
        <v>242</v>
      </c>
      <c r="C684" s="34">
        <v>0.5</v>
      </c>
      <c r="D684" s="34">
        <v>1.1</v>
      </c>
      <c r="E684" s="34">
        <v>1.2</v>
      </c>
      <c r="F684" s="34">
        <v>12.5</v>
      </c>
      <c r="G684" s="34">
        <v>6.3</v>
      </c>
      <c r="H684" s="34">
        <v>4.6</v>
      </c>
      <c r="I684" s="34">
        <v>6.4</v>
      </c>
    </row>
    <row r="685" spans="2:9" ht="15.75" hidden="1">
      <c r="B685" s="22" t="s">
        <v>244</v>
      </c>
      <c r="C685" s="34">
        <v>0.5</v>
      </c>
      <c r="D685" s="34">
        <v>1</v>
      </c>
      <c r="E685" s="34">
        <v>0.9</v>
      </c>
      <c r="F685" s="34">
        <v>10.9</v>
      </c>
      <c r="G685" s="34">
        <v>6.8</v>
      </c>
      <c r="H685" s="34">
        <v>3.9</v>
      </c>
      <c r="I685" s="34">
        <v>5.9</v>
      </c>
    </row>
    <row r="686" spans="2:9" ht="15" customHeight="1" hidden="1">
      <c r="B686" s="40" t="s">
        <v>50</v>
      </c>
      <c r="C686" s="34">
        <v>0.7</v>
      </c>
      <c r="D686" s="34">
        <v>0.3</v>
      </c>
      <c r="E686" s="34">
        <v>0.9</v>
      </c>
      <c r="F686" s="34">
        <v>5.8</v>
      </c>
      <c r="G686" s="34">
        <v>8.4</v>
      </c>
      <c r="H686" s="34">
        <v>3.8</v>
      </c>
      <c r="I686" s="34">
        <v>3.6</v>
      </c>
    </row>
    <row r="687" spans="2:9" ht="15.75" hidden="1">
      <c r="B687" s="40" t="s">
        <v>235</v>
      </c>
      <c r="C687" s="34">
        <v>0.7</v>
      </c>
      <c r="D687" s="34">
        <v>2.3</v>
      </c>
      <c r="E687" s="34">
        <v>2.6</v>
      </c>
      <c r="F687" s="34">
        <v>23.3</v>
      </c>
      <c r="G687" s="34">
        <v>10.3</v>
      </c>
      <c r="H687" s="34">
        <v>6.6</v>
      </c>
      <c r="I687" s="34">
        <v>5.5</v>
      </c>
    </row>
    <row r="688" spans="2:9" ht="15.75" hidden="1">
      <c r="B688" s="40" t="s">
        <v>200</v>
      </c>
      <c r="C688" s="34">
        <v>0.7</v>
      </c>
      <c r="D688" s="34">
        <v>0.7</v>
      </c>
      <c r="E688" s="34">
        <v>1.6</v>
      </c>
      <c r="F688" s="34">
        <v>11.9</v>
      </c>
      <c r="G688" s="34">
        <v>3.6</v>
      </c>
      <c r="H688" s="34">
        <v>4</v>
      </c>
      <c r="I688" s="34">
        <v>6.3</v>
      </c>
    </row>
    <row r="689" spans="2:9" ht="15.75" hidden="1">
      <c r="B689" s="40" t="s">
        <v>201</v>
      </c>
      <c r="C689" s="34">
        <v>0</v>
      </c>
      <c r="D689" s="34">
        <v>1.4</v>
      </c>
      <c r="E689" s="34">
        <v>0.6</v>
      </c>
      <c r="F689" s="34">
        <v>8.1</v>
      </c>
      <c r="G689" s="34">
        <v>6.5</v>
      </c>
      <c r="H689" s="34">
        <v>5.6</v>
      </c>
      <c r="I689" s="34">
        <v>1.8</v>
      </c>
    </row>
    <row r="690" spans="2:9" ht="15.75" hidden="1">
      <c r="B690" s="40" t="s">
        <v>202</v>
      </c>
      <c r="C690" s="34">
        <v>1.4</v>
      </c>
      <c r="D690" s="34">
        <v>2.8</v>
      </c>
      <c r="E690" s="34">
        <v>3</v>
      </c>
      <c r="F690" s="34">
        <v>3.8</v>
      </c>
      <c r="G690" s="34">
        <v>8.7</v>
      </c>
      <c r="H690" s="34">
        <v>9.4</v>
      </c>
      <c r="I690" s="34">
        <v>14.8</v>
      </c>
    </row>
    <row r="691" spans="2:9" ht="15.75" hidden="1">
      <c r="B691" s="40" t="s">
        <v>122</v>
      </c>
      <c r="C691" s="34">
        <v>0.2</v>
      </c>
      <c r="D691" s="34">
        <v>1</v>
      </c>
      <c r="E691" s="34">
        <v>0.9</v>
      </c>
      <c r="F691" s="34">
        <v>13.4</v>
      </c>
      <c r="G691" s="34">
        <v>6</v>
      </c>
      <c r="H691" s="34">
        <v>4.3</v>
      </c>
      <c r="I691" s="34">
        <v>5.8</v>
      </c>
    </row>
    <row r="692" spans="2:9" ht="15.75" hidden="1">
      <c r="B692" s="40" t="s">
        <v>204</v>
      </c>
      <c r="C692" s="34">
        <v>0.3</v>
      </c>
      <c r="D692" s="34">
        <v>0.5</v>
      </c>
      <c r="E692" s="34">
        <v>1.1</v>
      </c>
      <c r="F692" s="34">
        <v>22.9</v>
      </c>
      <c r="G692" s="34">
        <v>5.7</v>
      </c>
      <c r="H692" s="34">
        <v>4.5</v>
      </c>
      <c r="I692" s="34">
        <v>5.3</v>
      </c>
    </row>
    <row r="693" spans="2:9" ht="15.75" hidden="1">
      <c r="B693" s="40" t="s">
        <v>205</v>
      </c>
      <c r="C693" s="34">
        <v>3.9</v>
      </c>
      <c r="D693" s="34">
        <v>2.1</v>
      </c>
      <c r="E693" s="34">
        <v>0.4</v>
      </c>
      <c r="F693" s="34">
        <v>12</v>
      </c>
      <c r="G693" s="34">
        <v>1.3</v>
      </c>
      <c r="H693" s="34">
        <v>5.6</v>
      </c>
      <c r="I693" s="34">
        <v>2.9</v>
      </c>
    </row>
    <row r="694" spans="2:9" ht="15.75" hidden="1">
      <c r="B694" s="40" t="s">
        <v>124</v>
      </c>
      <c r="C694" s="34">
        <v>0</v>
      </c>
      <c r="D694" s="34">
        <v>2.1</v>
      </c>
      <c r="E694" s="34">
        <v>0</v>
      </c>
      <c r="F694" s="34">
        <v>15.9</v>
      </c>
      <c r="G694" s="34">
        <v>9</v>
      </c>
      <c r="H694" s="34">
        <v>3.3</v>
      </c>
      <c r="I694" s="34">
        <v>3.8</v>
      </c>
    </row>
    <row r="695" spans="2:9" ht="15.75" hidden="1">
      <c r="B695" s="40" t="s">
        <v>207</v>
      </c>
      <c r="C695" s="34">
        <v>0.1</v>
      </c>
      <c r="D695" s="34">
        <v>0.3</v>
      </c>
      <c r="E695" s="34">
        <v>0.1</v>
      </c>
      <c r="F695" s="34">
        <v>5.7</v>
      </c>
      <c r="G695" s="34">
        <v>1.7</v>
      </c>
      <c r="H695" s="34">
        <v>0.9</v>
      </c>
      <c r="I695" s="34">
        <v>2.8</v>
      </c>
    </row>
    <row r="696" spans="2:9" ht="15.75" hidden="1">
      <c r="B696" s="40" t="s">
        <v>208</v>
      </c>
      <c r="C696" s="34">
        <v>0.4</v>
      </c>
      <c r="D696" s="34">
        <v>0.9</v>
      </c>
      <c r="E696" s="34">
        <v>0.9</v>
      </c>
      <c r="F696" s="34">
        <v>8.2</v>
      </c>
      <c r="G696" s="34">
        <v>3.5</v>
      </c>
      <c r="H696" s="34">
        <v>1.6</v>
      </c>
      <c r="I696" s="34">
        <v>5.1</v>
      </c>
    </row>
    <row r="697" spans="2:9" ht="15.75" hidden="1">
      <c r="B697" s="40" t="s">
        <v>209</v>
      </c>
      <c r="C697" s="34">
        <v>0.2</v>
      </c>
      <c r="D697" s="34">
        <v>0.2</v>
      </c>
      <c r="E697" s="34">
        <v>0.7</v>
      </c>
      <c r="F697" s="34">
        <v>4.7</v>
      </c>
      <c r="G697" s="34">
        <v>1.9</v>
      </c>
      <c r="H697" s="34">
        <v>1</v>
      </c>
      <c r="I697" s="34">
        <v>4.3</v>
      </c>
    </row>
    <row r="698" spans="2:9" ht="15.75" hidden="1">
      <c r="B698" s="40" t="s">
        <v>210</v>
      </c>
      <c r="C698" s="34">
        <v>0</v>
      </c>
      <c r="D698" s="34">
        <v>2.6</v>
      </c>
      <c r="E698" s="34">
        <v>2.5</v>
      </c>
      <c r="F698" s="34">
        <v>9.4</v>
      </c>
      <c r="G698" s="34">
        <v>3.8</v>
      </c>
      <c r="H698" s="34">
        <v>2.9</v>
      </c>
      <c r="I698" s="34">
        <v>8.4</v>
      </c>
    </row>
    <row r="699" spans="2:9" ht="15.75" hidden="1">
      <c r="B699" s="40" t="s">
        <v>211</v>
      </c>
      <c r="C699" s="34">
        <v>0.3</v>
      </c>
      <c r="D699" s="34">
        <v>0.6</v>
      </c>
      <c r="E699" s="34">
        <v>0</v>
      </c>
      <c r="F699" s="34">
        <v>8.7</v>
      </c>
      <c r="G699" s="34">
        <v>3.5</v>
      </c>
      <c r="H699" s="34">
        <v>2.6</v>
      </c>
      <c r="I699" s="34">
        <v>2.7</v>
      </c>
    </row>
    <row r="700" spans="2:12" s="12" customFormat="1" ht="15.75" hidden="1">
      <c r="B700" s="15" t="s">
        <v>306</v>
      </c>
      <c r="C700" s="1"/>
      <c r="D700" s="1"/>
      <c r="E700" s="1"/>
      <c r="F700" s="1"/>
      <c r="G700" s="1"/>
      <c r="H700" s="1"/>
      <c r="I700" s="1"/>
      <c r="J700" s="44"/>
      <c r="K700" s="44"/>
      <c r="L700" s="14"/>
    </row>
    <row r="701" spans="2:12" ht="15" customHeight="1" hidden="1">
      <c r="B701" s="12"/>
      <c r="C701" s="60"/>
      <c r="D701" s="60"/>
      <c r="E701" s="60"/>
      <c r="F701" s="60"/>
      <c r="G701" s="60"/>
      <c r="H701" s="60"/>
      <c r="I701" s="60"/>
      <c r="J701" s="32"/>
      <c r="K701" s="32"/>
      <c r="L701" s="26"/>
    </row>
    <row r="702" spans="2:13" ht="15" customHeight="1" hidden="1">
      <c r="B702" s="165" t="s">
        <v>129</v>
      </c>
      <c r="C702" s="165"/>
      <c r="D702" s="165"/>
      <c r="E702" s="165"/>
      <c r="F702" s="165"/>
      <c r="G702" s="165"/>
      <c r="H702" s="165"/>
      <c r="I702" s="165"/>
      <c r="J702" s="165"/>
      <c r="K702" s="165"/>
      <c r="L702" s="165"/>
      <c r="M702" s="165"/>
    </row>
    <row r="703" spans="2:9" ht="15" customHeight="1" hidden="1">
      <c r="B703" s="36"/>
      <c r="C703" s="23" t="s">
        <v>268</v>
      </c>
      <c r="D703" s="23" t="s">
        <v>269</v>
      </c>
      <c r="E703" s="23" t="s">
        <v>270</v>
      </c>
      <c r="F703" s="23" t="s">
        <v>271</v>
      </c>
      <c r="G703" s="23" t="s">
        <v>272</v>
      </c>
      <c r="H703" s="23" t="s">
        <v>273</v>
      </c>
      <c r="I703" s="23" t="s">
        <v>274</v>
      </c>
    </row>
    <row r="704" spans="2:10" s="12" customFormat="1" ht="15.75" hidden="1">
      <c r="B704" s="22" t="s">
        <v>125</v>
      </c>
      <c r="C704" s="34">
        <v>1.3</v>
      </c>
      <c r="D704" s="34">
        <v>2.2</v>
      </c>
      <c r="E704" s="34">
        <v>1.8</v>
      </c>
      <c r="F704" s="34">
        <v>16.5</v>
      </c>
      <c r="G704" s="34">
        <v>8.7</v>
      </c>
      <c r="H704" s="34">
        <v>6.1</v>
      </c>
      <c r="I704" s="34">
        <v>6.6</v>
      </c>
      <c r="J704" s="25"/>
    </row>
    <row r="705" spans="2:9" ht="15.75" hidden="1">
      <c r="B705" s="22" t="s">
        <v>242</v>
      </c>
      <c r="C705" s="34">
        <v>0.7</v>
      </c>
      <c r="D705" s="34">
        <v>2.2</v>
      </c>
      <c r="E705" s="34">
        <v>1.8</v>
      </c>
      <c r="F705" s="34">
        <v>17.1</v>
      </c>
      <c r="G705" s="34">
        <v>8.1</v>
      </c>
      <c r="H705" s="34">
        <v>6</v>
      </c>
      <c r="I705" s="34">
        <v>5.9</v>
      </c>
    </row>
    <row r="706" spans="2:9" ht="15.75" hidden="1">
      <c r="B706" s="22" t="s">
        <v>244</v>
      </c>
      <c r="C706" s="34">
        <v>0.9</v>
      </c>
      <c r="D706" s="34">
        <v>1.8</v>
      </c>
      <c r="E706" s="34">
        <v>1.5</v>
      </c>
      <c r="F706" s="34">
        <v>14.6</v>
      </c>
      <c r="G706" s="34">
        <v>8.1</v>
      </c>
      <c r="H706" s="34">
        <v>5.2</v>
      </c>
      <c r="I706" s="34">
        <v>6</v>
      </c>
    </row>
    <row r="707" spans="2:9" ht="15" customHeight="1" hidden="1">
      <c r="B707" s="40" t="s">
        <v>50</v>
      </c>
      <c r="C707" s="34">
        <v>1.4</v>
      </c>
      <c r="D707" s="34">
        <v>0.5</v>
      </c>
      <c r="E707" s="34">
        <v>2.1</v>
      </c>
      <c r="F707" s="34">
        <v>21.5</v>
      </c>
      <c r="G707" s="34">
        <v>14</v>
      </c>
      <c r="H707" s="34">
        <v>10.1</v>
      </c>
      <c r="I707" s="34">
        <v>4.1</v>
      </c>
    </row>
    <row r="708" spans="2:9" ht="15.75" hidden="1">
      <c r="B708" s="40" t="s">
        <v>235</v>
      </c>
      <c r="C708" s="34">
        <v>0.6</v>
      </c>
      <c r="D708" s="34">
        <v>3.9</v>
      </c>
      <c r="E708" s="34">
        <v>3</v>
      </c>
      <c r="F708" s="34">
        <v>30.5</v>
      </c>
      <c r="G708" s="34">
        <v>12.4</v>
      </c>
      <c r="H708" s="34">
        <v>9.5</v>
      </c>
      <c r="I708" s="34">
        <v>6.3</v>
      </c>
    </row>
    <row r="709" spans="2:9" ht="15.75" hidden="1">
      <c r="B709" s="40" t="s">
        <v>200</v>
      </c>
      <c r="C709" s="34">
        <v>0.2</v>
      </c>
      <c r="D709" s="34">
        <v>1.3</v>
      </c>
      <c r="E709" s="34">
        <v>1.5</v>
      </c>
      <c r="F709" s="34">
        <v>17.4</v>
      </c>
      <c r="G709" s="34">
        <v>5.7</v>
      </c>
      <c r="H709" s="34">
        <v>7.4</v>
      </c>
      <c r="I709" s="34">
        <v>8.1</v>
      </c>
    </row>
    <row r="710" spans="2:9" ht="15.75" hidden="1">
      <c r="B710" s="40" t="s">
        <v>201</v>
      </c>
      <c r="C710" s="34">
        <v>1</v>
      </c>
      <c r="D710" s="34">
        <v>1</v>
      </c>
      <c r="E710" s="34">
        <v>0.4</v>
      </c>
      <c r="F710" s="34">
        <v>13.6</v>
      </c>
      <c r="G710" s="34">
        <v>9.8</v>
      </c>
      <c r="H710" s="34">
        <v>10.9</v>
      </c>
      <c r="I710" s="34">
        <v>5.5</v>
      </c>
    </row>
    <row r="711" spans="2:9" ht="15.75" hidden="1">
      <c r="B711" s="40" t="s">
        <v>202</v>
      </c>
      <c r="C711" s="34">
        <v>1.3</v>
      </c>
      <c r="D711" s="34">
        <v>3.8</v>
      </c>
      <c r="E711" s="34">
        <v>3.8</v>
      </c>
      <c r="F711" s="34">
        <v>5.8</v>
      </c>
      <c r="G711" s="34">
        <v>3.2</v>
      </c>
      <c r="H711" s="34">
        <v>6.4</v>
      </c>
      <c r="I711" s="34">
        <v>6.3</v>
      </c>
    </row>
    <row r="712" spans="2:9" ht="15.75" hidden="1">
      <c r="B712" s="40" t="s">
        <v>122</v>
      </c>
      <c r="C712" s="34">
        <v>1.1</v>
      </c>
      <c r="D712" s="34">
        <v>2.1</v>
      </c>
      <c r="E712" s="34">
        <v>1.3</v>
      </c>
      <c r="F712" s="34">
        <v>19.4</v>
      </c>
      <c r="G712" s="34">
        <v>8.3</v>
      </c>
      <c r="H712" s="34">
        <v>5.9</v>
      </c>
      <c r="I712" s="34">
        <v>6.9</v>
      </c>
    </row>
    <row r="713" spans="2:9" ht="15.75" hidden="1">
      <c r="B713" s="40" t="s">
        <v>204</v>
      </c>
      <c r="C713" s="34">
        <v>1.5</v>
      </c>
      <c r="D713" s="34">
        <v>2.1</v>
      </c>
      <c r="E713" s="34">
        <v>1.6</v>
      </c>
      <c r="F713" s="34">
        <v>26.7</v>
      </c>
      <c r="G713" s="34">
        <v>8.4</v>
      </c>
      <c r="H713" s="34">
        <v>6.6</v>
      </c>
      <c r="I713" s="34">
        <v>7.3</v>
      </c>
    </row>
    <row r="714" spans="2:9" ht="15.75" hidden="1">
      <c r="B714" s="40" t="s">
        <v>205</v>
      </c>
      <c r="C714" s="34">
        <v>5.2</v>
      </c>
      <c r="D714" s="34">
        <v>1</v>
      </c>
      <c r="E714" s="34">
        <v>1.2</v>
      </c>
      <c r="F714" s="34">
        <v>16</v>
      </c>
      <c r="G714" s="34">
        <v>6.6</v>
      </c>
      <c r="H714" s="34">
        <v>8.5</v>
      </c>
      <c r="I714" s="34">
        <v>90.9</v>
      </c>
    </row>
    <row r="715" spans="2:9" ht="15.75" hidden="1">
      <c r="B715" s="40" t="s">
        <v>124</v>
      </c>
      <c r="C715" s="34">
        <v>0</v>
      </c>
      <c r="D715" s="34">
        <v>2.1</v>
      </c>
      <c r="E715" s="34">
        <v>0.3</v>
      </c>
      <c r="F715" s="34">
        <v>17.1</v>
      </c>
      <c r="G715" s="34">
        <v>7.3</v>
      </c>
      <c r="H715" s="34">
        <v>11.2</v>
      </c>
      <c r="I715" s="34">
        <v>1</v>
      </c>
    </row>
    <row r="716" spans="2:9" ht="15.75" hidden="1">
      <c r="B716" s="40" t="s">
        <v>207</v>
      </c>
      <c r="C716" s="34">
        <v>0.2</v>
      </c>
      <c r="D716" s="34">
        <v>0.3</v>
      </c>
      <c r="E716" s="34">
        <v>0.4</v>
      </c>
      <c r="F716" s="34">
        <v>8.7</v>
      </c>
      <c r="G716" s="34">
        <v>3.9</v>
      </c>
      <c r="H716" s="34">
        <v>2.2</v>
      </c>
      <c r="I716" s="34">
        <v>4.1</v>
      </c>
    </row>
    <row r="717" spans="2:9" ht="15.75" hidden="1">
      <c r="B717" s="40" t="s">
        <v>208</v>
      </c>
      <c r="C717" s="34">
        <v>1.1</v>
      </c>
      <c r="D717" s="34">
        <v>2.8</v>
      </c>
      <c r="E717" s="34">
        <v>2.2</v>
      </c>
      <c r="F717" s="34">
        <v>11.2</v>
      </c>
      <c r="G717" s="34">
        <v>6.3</v>
      </c>
      <c r="H717" s="34">
        <v>3.4</v>
      </c>
      <c r="I717" s="34">
        <v>6.5</v>
      </c>
    </row>
    <row r="718" spans="2:9" ht="15.75" hidden="1">
      <c r="B718" s="40" t="s">
        <v>209</v>
      </c>
      <c r="C718" s="34">
        <v>0.3</v>
      </c>
      <c r="D718" s="34">
        <v>0.6</v>
      </c>
      <c r="E718" s="34">
        <v>0.9</v>
      </c>
      <c r="F718" s="34">
        <v>6.9</v>
      </c>
      <c r="G718" s="34">
        <v>2.6</v>
      </c>
      <c r="H718" s="34">
        <v>1.1</v>
      </c>
      <c r="I718" s="34">
        <v>3</v>
      </c>
    </row>
    <row r="719" spans="2:9" ht="15.75" hidden="1">
      <c r="B719" s="40" t="s">
        <v>210</v>
      </c>
      <c r="C719" s="34">
        <v>0.4</v>
      </c>
      <c r="D719" s="34">
        <v>6.7</v>
      </c>
      <c r="E719" s="34">
        <v>4.1</v>
      </c>
      <c r="F719" s="34">
        <v>12.4</v>
      </c>
      <c r="G719" s="34">
        <v>6.8</v>
      </c>
      <c r="H719" s="34">
        <v>3.6</v>
      </c>
      <c r="I719" s="34">
        <v>6.5</v>
      </c>
    </row>
    <row r="720" spans="2:9" ht="15.75" hidden="1">
      <c r="B720" s="40" t="s">
        <v>211</v>
      </c>
      <c r="C720" s="34">
        <v>0.3</v>
      </c>
      <c r="D720" s="34">
        <v>1.1</v>
      </c>
      <c r="E720" s="34">
        <v>0.3</v>
      </c>
      <c r="F720" s="34">
        <v>7.8</v>
      </c>
      <c r="G720" s="34">
        <v>5.4</v>
      </c>
      <c r="H720" s="34">
        <v>6.6</v>
      </c>
      <c r="I720" s="34">
        <v>2.5</v>
      </c>
    </row>
    <row r="721" spans="2:12" s="12" customFormat="1" ht="15.75" hidden="1">
      <c r="B721" s="15" t="s">
        <v>307</v>
      </c>
      <c r="C721" s="1"/>
      <c r="D721" s="1"/>
      <c r="E721" s="1"/>
      <c r="F721" s="1"/>
      <c r="G721" s="1"/>
      <c r="H721" s="1"/>
      <c r="I721" s="1"/>
      <c r="J721" s="44"/>
      <c r="K721" s="44"/>
      <c r="L721" s="14"/>
    </row>
    <row r="722" spans="2:12" ht="15" customHeight="1" hidden="1">
      <c r="B722" s="12"/>
      <c r="C722" s="17"/>
      <c r="D722" s="38"/>
      <c r="E722" s="38"/>
      <c r="F722" s="38"/>
      <c r="G722" s="17"/>
      <c r="H722" s="17"/>
      <c r="I722" s="17"/>
      <c r="J722" s="32"/>
      <c r="K722" s="32"/>
      <c r="L722" s="26"/>
    </row>
    <row r="723" spans="2:13" ht="15" customHeight="1" hidden="1">
      <c r="B723" s="165" t="s">
        <v>130</v>
      </c>
      <c r="C723" s="165"/>
      <c r="D723" s="165"/>
      <c r="E723" s="165"/>
      <c r="F723" s="165"/>
      <c r="G723" s="165"/>
      <c r="H723" s="165"/>
      <c r="I723" s="165"/>
      <c r="J723" s="165"/>
      <c r="K723" s="165"/>
      <c r="L723" s="165"/>
      <c r="M723" s="165"/>
    </row>
    <row r="724" spans="2:9" ht="15" customHeight="1" hidden="1">
      <c r="B724" s="36"/>
      <c r="C724" s="23" t="s">
        <v>268</v>
      </c>
      <c r="D724" s="23" t="s">
        <v>269</v>
      </c>
      <c r="E724" s="23" t="s">
        <v>270</v>
      </c>
      <c r="F724" s="23" t="s">
        <v>271</v>
      </c>
      <c r="G724" s="23" t="s">
        <v>272</v>
      </c>
      <c r="H724" s="23" t="s">
        <v>273</v>
      </c>
      <c r="I724" s="23" t="s">
        <v>274</v>
      </c>
    </row>
    <row r="725" spans="2:10" s="12" customFormat="1" ht="15.75" hidden="1">
      <c r="B725" s="22" t="s">
        <v>125</v>
      </c>
      <c r="C725" s="34">
        <v>2.1</v>
      </c>
      <c r="D725" s="34">
        <v>3.1</v>
      </c>
      <c r="E725" s="34">
        <v>2.3</v>
      </c>
      <c r="F725" s="34">
        <v>20.1</v>
      </c>
      <c r="G725" s="34">
        <v>12</v>
      </c>
      <c r="H725" s="34">
        <v>8.8</v>
      </c>
      <c r="I725" s="34">
        <v>8.3</v>
      </c>
      <c r="J725" s="25"/>
    </row>
    <row r="726" spans="2:9" ht="15.75" hidden="1">
      <c r="B726" s="22" t="s">
        <v>242</v>
      </c>
      <c r="C726" s="34">
        <v>0.8</v>
      </c>
      <c r="D726" s="34">
        <v>3.3</v>
      </c>
      <c r="E726" s="34">
        <v>2.3</v>
      </c>
      <c r="F726" s="34">
        <v>21</v>
      </c>
      <c r="G726" s="34">
        <v>11.4</v>
      </c>
      <c r="H726" s="34">
        <v>9.5</v>
      </c>
      <c r="I726" s="34">
        <v>7.8</v>
      </c>
    </row>
    <row r="727" spans="2:9" ht="15.75" hidden="1">
      <c r="B727" s="22" t="s">
        <v>244</v>
      </c>
      <c r="C727" s="34">
        <v>1.3</v>
      </c>
      <c r="D727" s="34">
        <v>2.2</v>
      </c>
      <c r="E727" s="34">
        <v>1.5</v>
      </c>
      <c r="F727" s="34">
        <v>20.6</v>
      </c>
      <c r="G727" s="34">
        <v>11.7</v>
      </c>
      <c r="H727" s="34">
        <v>8.6</v>
      </c>
      <c r="I727" s="34">
        <v>9.2</v>
      </c>
    </row>
    <row r="728" spans="2:9" ht="15" customHeight="1" hidden="1">
      <c r="B728" s="40" t="s">
        <v>50</v>
      </c>
      <c r="C728" s="34">
        <v>1.8</v>
      </c>
      <c r="D728" s="34">
        <v>0.7</v>
      </c>
      <c r="E728" s="34">
        <v>1.5</v>
      </c>
      <c r="F728" s="34">
        <v>21.8</v>
      </c>
      <c r="G728" s="34">
        <v>15.2</v>
      </c>
      <c r="H728" s="34">
        <v>11.8</v>
      </c>
      <c r="I728" s="34">
        <v>4.5</v>
      </c>
    </row>
    <row r="729" spans="2:9" ht="15.75" hidden="1">
      <c r="B729" s="40" t="s">
        <v>235</v>
      </c>
      <c r="C729" s="34">
        <v>0.4</v>
      </c>
      <c r="D729" s="34">
        <v>4.5</v>
      </c>
      <c r="E729" s="34">
        <v>3.1</v>
      </c>
      <c r="F729" s="34">
        <v>30.2</v>
      </c>
      <c r="G729" s="34">
        <v>14.7</v>
      </c>
      <c r="H729" s="34">
        <v>11.1</v>
      </c>
      <c r="I729" s="34">
        <v>6.2</v>
      </c>
    </row>
    <row r="730" spans="2:9" ht="15.75" hidden="1">
      <c r="B730" s="40" t="s">
        <v>200</v>
      </c>
      <c r="C730" s="34">
        <v>0.6</v>
      </c>
      <c r="D730" s="34">
        <v>0.6</v>
      </c>
      <c r="E730" s="34">
        <v>1.3</v>
      </c>
      <c r="F730" s="34">
        <v>15.7</v>
      </c>
      <c r="G730" s="34">
        <v>7.5</v>
      </c>
      <c r="H730" s="34">
        <v>7.8</v>
      </c>
      <c r="I730" s="34">
        <v>5.7</v>
      </c>
    </row>
    <row r="731" spans="2:9" ht="15.75" hidden="1">
      <c r="B731" s="40" t="s">
        <v>201</v>
      </c>
      <c r="C731" s="34">
        <v>0.2</v>
      </c>
      <c r="D731" s="34">
        <v>1.1</v>
      </c>
      <c r="E731" s="34">
        <v>0.3</v>
      </c>
      <c r="F731" s="34">
        <v>13.7</v>
      </c>
      <c r="G731" s="34">
        <v>8.7</v>
      </c>
      <c r="H731" s="34">
        <v>11.2</v>
      </c>
      <c r="I731" s="34">
        <v>4.8</v>
      </c>
    </row>
    <row r="732" spans="2:9" ht="15.75" hidden="1">
      <c r="B732" s="40" t="s">
        <v>202</v>
      </c>
      <c r="C732" s="34">
        <v>1.5</v>
      </c>
      <c r="D732" s="34">
        <v>3</v>
      </c>
      <c r="E732" s="34">
        <v>3.2</v>
      </c>
      <c r="F732" s="34">
        <v>6.7</v>
      </c>
      <c r="G732" s="34">
        <v>2.9</v>
      </c>
      <c r="H732" s="34">
        <v>6.8</v>
      </c>
      <c r="I732" s="34">
        <v>7.2</v>
      </c>
    </row>
    <row r="733" spans="2:9" ht="15.75" hidden="1">
      <c r="B733" s="40" t="s">
        <v>122</v>
      </c>
      <c r="C733" s="34">
        <v>1.5</v>
      </c>
      <c r="D733" s="34">
        <v>2.4</v>
      </c>
      <c r="E733" s="34">
        <v>0.9</v>
      </c>
      <c r="F733" s="34">
        <v>21.8</v>
      </c>
      <c r="G733" s="34">
        <v>11.7</v>
      </c>
      <c r="H733" s="34">
        <v>7.6</v>
      </c>
      <c r="I733" s="34">
        <v>8.6</v>
      </c>
    </row>
    <row r="734" spans="2:9" ht="15.75" hidden="1">
      <c r="B734" s="40" t="s">
        <v>204</v>
      </c>
      <c r="C734" s="34">
        <v>2.3</v>
      </c>
      <c r="D734" s="34">
        <v>1.9</v>
      </c>
      <c r="E734" s="34">
        <v>1.7</v>
      </c>
      <c r="F734" s="34">
        <v>22.7</v>
      </c>
      <c r="G734" s="34">
        <v>8</v>
      </c>
      <c r="H734" s="34">
        <v>6.1</v>
      </c>
      <c r="I734" s="34">
        <v>8.9</v>
      </c>
    </row>
    <row r="735" spans="2:9" ht="15.75" hidden="1">
      <c r="B735" s="40" t="s">
        <v>205</v>
      </c>
      <c r="C735" s="34">
        <v>4.9</v>
      </c>
      <c r="D735" s="34">
        <v>1</v>
      </c>
      <c r="E735" s="34">
        <v>1.2</v>
      </c>
      <c r="F735" s="34">
        <v>16.5</v>
      </c>
      <c r="G735" s="34">
        <v>5.8</v>
      </c>
      <c r="H735" s="34">
        <v>8.4</v>
      </c>
      <c r="I735" s="34">
        <v>100</v>
      </c>
    </row>
    <row r="736" spans="2:9" ht="15.75" hidden="1">
      <c r="B736" s="40" t="s">
        <v>124</v>
      </c>
      <c r="C736" s="34">
        <v>0</v>
      </c>
      <c r="D736" s="34">
        <v>2.3</v>
      </c>
      <c r="E736" s="34">
        <v>0</v>
      </c>
      <c r="F736" s="34">
        <v>16.3</v>
      </c>
      <c r="G736" s="34">
        <v>5.3</v>
      </c>
      <c r="H736" s="34">
        <v>5.3</v>
      </c>
      <c r="I736" s="34">
        <v>0</v>
      </c>
    </row>
    <row r="737" spans="2:9" ht="15.75" hidden="1">
      <c r="B737" s="40" t="s">
        <v>207</v>
      </c>
      <c r="C737" s="34">
        <v>0</v>
      </c>
      <c r="D737" s="34">
        <v>0</v>
      </c>
      <c r="E737" s="34">
        <v>0.7</v>
      </c>
      <c r="F737" s="34">
        <v>9.9</v>
      </c>
      <c r="G737" s="34">
        <v>7.7</v>
      </c>
      <c r="H737" s="34">
        <v>2.3</v>
      </c>
      <c r="I737" s="34">
        <v>6.9</v>
      </c>
    </row>
    <row r="738" spans="2:9" ht="15.75" hidden="1">
      <c r="B738" s="40" t="s">
        <v>208</v>
      </c>
      <c r="C738" s="34">
        <v>0.5</v>
      </c>
      <c r="D738" s="34">
        <v>2.6</v>
      </c>
      <c r="E738" s="34">
        <v>1.7</v>
      </c>
      <c r="F738" s="34">
        <v>9.8</v>
      </c>
      <c r="G738" s="34">
        <v>7.5</v>
      </c>
      <c r="H738" s="34">
        <v>3.1</v>
      </c>
      <c r="I738" s="34">
        <v>8</v>
      </c>
    </row>
    <row r="739" spans="2:9" ht="15.75" hidden="1">
      <c r="B739" s="40" t="s">
        <v>209</v>
      </c>
      <c r="C739" s="34">
        <v>1</v>
      </c>
      <c r="D739" s="34">
        <v>1.1</v>
      </c>
      <c r="E739" s="34">
        <v>2.3</v>
      </c>
      <c r="F739" s="34">
        <v>16.7</v>
      </c>
      <c r="G739" s="34">
        <v>5.6</v>
      </c>
      <c r="H739" s="34">
        <v>2.5</v>
      </c>
      <c r="I739" s="34">
        <v>4.2</v>
      </c>
    </row>
    <row r="740" spans="2:9" ht="15.75" hidden="1">
      <c r="B740" s="40" t="s">
        <v>210</v>
      </c>
      <c r="C740" s="34">
        <v>0.3</v>
      </c>
      <c r="D740" s="34">
        <v>11.3</v>
      </c>
      <c r="E740" s="34">
        <v>6.2</v>
      </c>
      <c r="F740" s="34">
        <v>20.4</v>
      </c>
      <c r="G740" s="34">
        <v>14</v>
      </c>
      <c r="H740" s="34">
        <v>8.9</v>
      </c>
      <c r="I740" s="34">
        <v>14.2</v>
      </c>
    </row>
    <row r="741" spans="2:9" ht="15.75" hidden="1">
      <c r="B741" s="40" t="s">
        <v>211</v>
      </c>
      <c r="C741" s="34">
        <v>1.1</v>
      </c>
      <c r="D741" s="34">
        <v>0</v>
      </c>
      <c r="E741" s="34">
        <v>0</v>
      </c>
      <c r="F741" s="34">
        <v>14.4</v>
      </c>
      <c r="G741" s="34">
        <v>5.5</v>
      </c>
      <c r="H741" s="34">
        <v>9.2</v>
      </c>
      <c r="I741" s="34">
        <v>2.1</v>
      </c>
    </row>
    <row r="742" spans="2:12" s="12" customFormat="1" ht="15.75" hidden="1">
      <c r="B742" s="15" t="s">
        <v>307</v>
      </c>
      <c r="C742" s="1"/>
      <c r="D742" s="1"/>
      <c r="E742" s="1"/>
      <c r="F742" s="1"/>
      <c r="G742" s="1"/>
      <c r="H742" s="1"/>
      <c r="I742" s="1"/>
      <c r="J742" s="44"/>
      <c r="K742" s="44"/>
      <c r="L742" s="14"/>
    </row>
    <row r="743" spans="2:12" ht="15" customHeight="1" hidden="1">
      <c r="B743" s="12"/>
      <c r="C743" s="17"/>
      <c r="D743" s="38"/>
      <c r="E743" s="38"/>
      <c r="F743" s="38"/>
      <c r="G743" s="17"/>
      <c r="H743" s="17"/>
      <c r="I743" s="17"/>
      <c r="J743" s="32"/>
      <c r="K743" s="32"/>
      <c r="L743" s="26"/>
    </row>
    <row r="744" spans="2:13" ht="15" customHeight="1" hidden="1">
      <c r="B744" s="165" t="s">
        <v>131</v>
      </c>
      <c r="C744" s="165"/>
      <c r="D744" s="165"/>
      <c r="E744" s="165"/>
      <c r="F744" s="165"/>
      <c r="G744" s="165"/>
      <c r="H744" s="165"/>
      <c r="I744" s="165"/>
      <c r="J744" s="165"/>
      <c r="K744" s="165"/>
      <c r="L744" s="165"/>
      <c r="M744" s="165"/>
    </row>
    <row r="745" spans="2:9" ht="15" customHeight="1" hidden="1">
      <c r="B745" s="36"/>
      <c r="C745" s="23" t="s">
        <v>268</v>
      </c>
      <c r="D745" s="23" t="s">
        <v>269</v>
      </c>
      <c r="E745" s="23" t="s">
        <v>270</v>
      </c>
      <c r="F745" s="23" t="s">
        <v>271</v>
      </c>
      <c r="G745" s="23" t="s">
        <v>272</v>
      </c>
      <c r="H745" s="23" t="s">
        <v>273</v>
      </c>
      <c r="I745" s="23" t="s">
        <v>274</v>
      </c>
    </row>
    <row r="746" spans="2:10" s="12" customFormat="1" ht="15.75" hidden="1">
      <c r="B746" s="22" t="s">
        <v>125</v>
      </c>
      <c r="C746" s="34">
        <v>1.4</v>
      </c>
      <c r="D746" s="34">
        <v>2.8</v>
      </c>
      <c r="E746" s="34">
        <v>2.2</v>
      </c>
      <c r="F746" s="34">
        <v>22.2</v>
      </c>
      <c r="G746" s="34">
        <v>11.8</v>
      </c>
      <c r="H746" s="34">
        <v>8.7</v>
      </c>
      <c r="I746" s="34">
        <v>10.1</v>
      </c>
      <c r="J746" s="25"/>
    </row>
    <row r="747" spans="2:9" ht="15.75" hidden="1">
      <c r="B747" s="22" t="s">
        <v>242</v>
      </c>
      <c r="C747" s="34">
        <v>0.9</v>
      </c>
      <c r="D747" s="34">
        <v>3.1</v>
      </c>
      <c r="E747" s="22">
        <v>2.6</v>
      </c>
      <c r="F747" s="34">
        <v>25.6</v>
      </c>
      <c r="G747" s="34">
        <v>11.9</v>
      </c>
      <c r="H747" s="34">
        <v>8.7</v>
      </c>
      <c r="I747" s="34">
        <v>9.6</v>
      </c>
    </row>
    <row r="748" spans="2:9" ht="15.75" hidden="1">
      <c r="B748" s="22" t="s">
        <v>244</v>
      </c>
      <c r="C748" s="34">
        <v>1</v>
      </c>
      <c r="D748" s="34">
        <v>2.6</v>
      </c>
      <c r="E748" s="34">
        <v>1.7</v>
      </c>
      <c r="F748" s="34">
        <v>21.9</v>
      </c>
      <c r="G748" s="34">
        <v>11.8</v>
      </c>
      <c r="H748" s="34">
        <v>8.3</v>
      </c>
      <c r="I748" s="34">
        <v>10.3</v>
      </c>
    </row>
    <row r="749" spans="2:9" ht="15" customHeight="1" hidden="1">
      <c r="B749" s="40" t="s">
        <v>50</v>
      </c>
      <c r="C749" s="34">
        <v>0.9</v>
      </c>
      <c r="D749" s="34">
        <v>0</v>
      </c>
      <c r="E749" s="34">
        <v>6</v>
      </c>
      <c r="F749" s="34">
        <v>35.8</v>
      </c>
      <c r="G749" s="34">
        <v>23.2</v>
      </c>
      <c r="H749" s="34">
        <v>11.5</v>
      </c>
      <c r="I749" s="34">
        <v>5.4</v>
      </c>
    </row>
    <row r="750" spans="2:9" ht="15.75" hidden="1">
      <c r="B750" s="40" t="s">
        <v>235</v>
      </c>
      <c r="C750" s="34">
        <v>0.7</v>
      </c>
      <c r="D750" s="34">
        <v>3.8</v>
      </c>
      <c r="E750" s="34">
        <v>3.1</v>
      </c>
      <c r="F750" s="34">
        <v>31.9</v>
      </c>
      <c r="G750" s="34">
        <v>11.3</v>
      </c>
      <c r="H750" s="34">
        <v>9</v>
      </c>
      <c r="I750" s="34">
        <v>6.9</v>
      </c>
    </row>
    <row r="751" spans="2:9" ht="15.75" hidden="1">
      <c r="B751" s="40" t="s">
        <v>200</v>
      </c>
      <c r="C751" s="34">
        <v>0</v>
      </c>
      <c r="D751" s="34">
        <v>2.4</v>
      </c>
      <c r="E751" s="22">
        <v>0.8</v>
      </c>
      <c r="F751" s="34">
        <v>29.4</v>
      </c>
      <c r="G751" s="34">
        <v>9</v>
      </c>
      <c r="H751" s="34">
        <v>12.3</v>
      </c>
      <c r="I751" s="34">
        <v>19.4</v>
      </c>
    </row>
    <row r="752" spans="2:9" ht="15.75" hidden="1">
      <c r="B752" s="40" t="s">
        <v>201</v>
      </c>
      <c r="C752" s="34">
        <v>3.4</v>
      </c>
      <c r="D752" s="34">
        <v>1.1</v>
      </c>
      <c r="E752" s="34">
        <v>1.1</v>
      </c>
      <c r="F752" s="34">
        <v>17.5</v>
      </c>
      <c r="G752" s="34">
        <v>16.4</v>
      </c>
      <c r="H752" s="34">
        <v>17.4</v>
      </c>
      <c r="I752" s="34">
        <v>13.6</v>
      </c>
    </row>
    <row r="753" spans="2:9" ht="15.75" hidden="1">
      <c r="B753" s="40" t="s">
        <v>202</v>
      </c>
      <c r="C753" s="34">
        <v>0.6</v>
      </c>
      <c r="D753" s="34">
        <v>5.4</v>
      </c>
      <c r="E753" s="34">
        <v>4.3</v>
      </c>
      <c r="F753" s="34">
        <v>5.6</v>
      </c>
      <c r="G753" s="34">
        <v>3.8</v>
      </c>
      <c r="H753" s="34">
        <v>10.1</v>
      </c>
      <c r="I753" s="34">
        <v>8.8</v>
      </c>
    </row>
    <row r="754" spans="2:9" ht="15.75" hidden="1">
      <c r="B754" s="40" t="s">
        <v>122</v>
      </c>
      <c r="C754" s="34">
        <v>0.8</v>
      </c>
      <c r="D754" s="34">
        <v>2.2</v>
      </c>
      <c r="E754" s="34">
        <v>1.4</v>
      </c>
      <c r="F754" s="34">
        <v>20.5</v>
      </c>
      <c r="G754" s="34">
        <v>7.9</v>
      </c>
      <c r="H754" s="34">
        <v>6.1</v>
      </c>
      <c r="I754" s="34">
        <v>7.3</v>
      </c>
    </row>
    <row r="755" spans="2:9" ht="15.75" hidden="1">
      <c r="B755" s="40" t="s">
        <v>204</v>
      </c>
      <c r="C755" s="34">
        <v>1.7</v>
      </c>
      <c r="D755" s="34">
        <v>2.4</v>
      </c>
      <c r="E755" s="34">
        <v>1.8</v>
      </c>
      <c r="F755" s="34">
        <v>32</v>
      </c>
      <c r="G755" s="34">
        <v>10.4</v>
      </c>
      <c r="H755" s="34">
        <v>8.7</v>
      </c>
      <c r="I755" s="34">
        <v>9.9</v>
      </c>
    </row>
    <row r="756" spans="2:9" ht="15.75" hidden="1">
      <c r="B756" s="40" t="s">
        <v>205</v>
      </c>
      <c r="C756" s="34">
        <v>5.1</v>
      </c>
      <c r="D756" s="34">
        <v>1.5</v>
      </c>
      <c r="E756" s="34">
        <v>0</v>
      </c>
      <c r="F756" s="34">
        <v>13.6</v>
      </c>
      <c r="G756" s="34">
        <v>12.2</v>
      </c>
      <c r="H756" s="34">
        <v>8.1</v>
      </c>
      <c r="I756" s="34">
        <v>0</v>
      </c>
    </row>
    <row r="757" spans="2:9" ht="15.75" hidden="1">
      <c r="B757" s="40" t="s">
        <v>124</v>
      </c>
      <c r="C757" s="34">
        <v>0</v>
      </c>
      <c r="D757" s="34">
        <v>3.5</v>
      </c>
      <c r="E757" s="34">
        <v>0.8</v>
      </c>
      <c r="F757" s="34">
        <v>19.2</v>
      </c>
      <c r="G757" s="34">
        <v>11.1</v>
      </c>
      <c r="H757" s="34">
        <v>17.4</v>
      </c>
      <c r="I757" s="34">
        <v>1.8</v>
      </c>
    </row>
    <row r="758" spans="2:9" ht="15.75" hidden="1">
      <c r="B758" s="40" t="s">
        <v>207</v>
      </c>
      <c r="C758" s="34">
        <v>0</v>
      </c>
      <c r="D758" s="34">
        <v>1</v>
      </c>
      <c r="E758" s="34">
        <v>0.4</v>
      </c>
      <c r="F758" s="34">
        <v>19.6</v>
      </c>
      <c r="G758" s="34">
        <v>9.9</v>
      </c>
      <c r="H758" s="34">
        <v>6.3</v>
      </c>
      <c r="I758" s="34">
        <v>7.1</v>
      </c>
    </row>
    <row r="759" spans="2:9" ht="15.75" hidden="1">
      <c r="B759" s="40" t="s">
        <v>208</v>
      </c>
      <c r="C759" s="34">
        <v>1.3</v>
      </c>
      <c r="D759" s="34">
        <v>3.9</v>
      </c>
      <c r="E759" s="34">
        <v>2.6</v>
      </c>
      <c r="F759" s="34">
        <v>16.2</v>
      </c>
      <c r="G759" s="34">
        <v>8.9</v>
      </c>
      <c r="H759" s="34">
        <v>4.7</v>
      </c>
      <c r="I759" s="34">
        <v>11.5</v>
      </c>
    </row>
    <row r="760" spans="2:9" ht="15.75" hidden="1">
      <c r="B760" s="40" t="s">
        <v>209</v>
      </c>
      <c r="C760" s="34">
        <v>0.4</v>
      </c>
      <c r="D760" s="34">
        <v>1</v>
      </c>
      <c r="E760" s="34">
        <v>1.9</v>
      </c>
      <c r="F760" s="34">
        <v>20.9</v>
      </c>
      <c r="G760" s="34">
        <v>8</v>
      </c>
      <c r="H760" s="34">
        <v>3.1</v>
      </c>
      <c r="I760" s="34">
        <v>9.4</v>
      </c>
    </row>
    <row r="761" spans="2:9" ht="15.75" hidden="1">
      <c r="B761" s="40" t="s">
        <v>210</v>
      </c>
      <c r="C761" s="34">
        <v>0.7</v>
      </c>
      <c r="D761" s="34">
        <v>9.7</v>
      </c>
      <c r="E761" s="34">
        <v>7.1</v>
      </c>
      <c r="F761" s="34">
        <v>21.6</v>
      </c>
      <c r="G761" s="34">
        <v>12.6</v>
      </c>
      <c r="H761" s="34">
        <v>5.6</v>
      </c>
      <c r="I761" s="34">
        <v>10.9</v>
      </c>
    </row>
    <row r="762" spans="2:9" ht="15.75" hidden="1">
      <c r="B762" s="40" t="s">
        <v>211</v>
      </c>
      <c r="C762" s="34">
        <v>0.9</v>
      </c>
      <c r="D762" s="34">
        <v>2.5</v>
      </c>
      <c r="E762" s="34">
        <v>0</v>
      </c>
      <c r="F762" s="34">
        <v>10</v>
      </c>
      <c r="G762" s="34">
        <v>8.6</v>
      </c>
      <c r="H762" s="34">
        <v>4.2</v>
      </c>
      <c r="I762" s="34">
        <v>3.5</v>
      </c>
    </row>
    <row r="763" spans="2:12" s="12" customFormat="1" ht="15.75" hidden="1">
      <c r="B763" s="15" t="s">
        <v>307</v>
      </c>
      <c r="C763" s="1"/>
      <c r="D763" s="1"/>
      <c r="E763" s="1"/>
      <c r="F763" s="1"/>
      <c r="G763" s="1"/>
      <c r="H763" s="1"/>
      <c r="I763" s="1"/>
      <c r="J763" s="44"/>
      <c r="K763" s="44"/>
      <c r="L763" s="14"/>
    </row>
    <row r="764" spans="2:12" ht="15" customHeight="1" hidden="1">
      <c r="B764" s="12"/>
      <c r="C764" s="17"/>
      <c r="D764" s="38"/>
      <c r="E764" s="38"/>
      <c r="F764" s="38"/>
      <c r="G764" s="17"/>
      <c r="H764" s="17"/>
      <c r="I764" s="17"/>
      <c r="J764" s="32"/>
      <c r="K764" s="32"/>
      <c r="L764" s="26"/>
    </row>
    <row r="765" spans="2:13" ht="15" customHeight="1" hidden="1">
      <c r="B765" s="165" t="s">
        <v>132</v>
      </c>
      <c r="C765" s="165"/>
      <c r="D765" s="165"/>
      <c r="E765" s="165"/>
      <c r="F765" s="165"/>
      <c r="G765" s="165"/>
      <c r="H765" s="165"/>
      <c r="I765" s="165"/>
      <c r="J765" s="165"/>
      <c r="K765" s="165"/>
      <c r="L765" s="165"/>
      <c r="M765" s="165"/>
    </row>
    <row r="766" spans="2:9" ht="15" customHeight="1" hidden="1">
      <c r="B766" s="36"/>
      <c r="C766" s="23" t="s">
        <v>268</v>
      </c>
      <c r="D766" s="23" t="s">
        <v>269</v>
      </c>
      <c r="E766" s="23" t="s">
        <v>270</v>
      </c>
      <c r="F766" s="23" t="s">
        <v>271</v>
      </c>
      <c r="G766" s="23" t="s">
        <v>272</v>
      </c>
      <c r="H766" s="23" t="s">
        <v>273</v>
      </c>
      <c r="I766" s="23" t="s">
        <v>274</v>
      </c>
    </row>
    <row r="767" spans="2:9" ht="15.75" hidden="1">
      <c r="B767" s="22" t="s">
        <v>125</v>
      </c>
      <c r="C767" s="34">
        <v>0.8</v>
      </c>
      <c r="D767" s="34">
        <v>1.3</v>
      </c>
      <c r="E767" s="34">
        <v>1.1</v>
      </c>
      <c r="F767" s="34">
        <v>8.8</v>
      </c>
      <c r="G767" s="34">
        <v>4.9</v>
      </c>
      <c r="H767" s="34">
        <v>3.4</v>
      </c>
      <c r="I767" s="34">
        <v>3.6</v>
      </c>
    </row>
    <row r="768" spans="2:9" ht="15.75" hidden="1">
      <c r="B768" s="22" t="s">
        <v>242</v>
      </c>
      <c r="C768" s="34">
        <v>0.5</v>
      </c>
      <c r="D768" s="34">
        <v>1</v>
      </c>
      <c r="E768" s="34">
        <v>0.9</v>
      </c>
      <c r="F768" s="34">
        <v>8</v>
      </c>
      <c r="G768" s="34">
        <v>4.4</v>
      </c>
      <c r="H768" s="34">
        <v>3.4</v>
      </c>
      <c r="I768" s="34">
        <v>3.4</v>
      </c>
    </row>
    <row r="769" spans="2:9" ht="15.75" hidden="1">
      <c r="B769" s="22" t="s">
        <v>244</v>
      </c>
      <c r="C769" s="34">
        <v>0.7</v>
      </c>
      <c r="D769" s="34">
        <v>1.4</v>
      </c>
      <c r="E769" s="34">
        <v>1.4</v>
      </c>
      <c r="F769" s="34">
        <v>9.7</v>
      </c>
      <c r="G769" s="34">
        <v>6.1</v>
      </c>
      <c r="H769" s="34">
        <v>3.6</v>
      </c>
      <c r="I769" s="34">
        <v>4</v>
      </c>
    </row>
    <row r="770" spans="2:9" ht="15" customHeight="1" hidden="1">
      <c r="B770" s="40" t="s">
        <v>50</v>
      </c>
      <c r="C770" s="34">
        <v>0</v>
      </c>
      <c r="D770" s="34">
        <v>0</v>
      </c>
      <c r="E770" s="34">
        <v>0</v>
      </c>
      <c r="F770" s="34">
        <v>5.9</v>
      </c>
      <c r="G770" s="34">
        <v>3.6</v>
      </c>
      <c r="H770" s="34">
        <v>3.6</v>
      </c>
      <c r="I770" s="34">
        <v>3.2</v>
      </c>
    </row>
    <row r="771" spans="2:9" ht="15.75" hidden="1">
      <c r="B771" s="40" t="s">
        <v>235</v>
      </c>
      <c r="C771" s="34">
        <v>0.4</v>
      </c>
      <c r="D771" s="34">
        <v>1.7</v>
      </c>
      <c r="E771" s="34">
        <v>2.6</v>
      </c>
      <c r="F771" s="34">
        <v>21.1</v>
      </c>
      <c r="G771" s="34">
        <v>8.7</v>
      </c>
      <c r="H771" s="34">
        <v>4.9</v>
      </c>
      <c r="I771" s="34">
        <v>3</v>
      </c>
    </row>
    <row r="772" spans="2:9" ht="15.75" hidden="1">
      <c r="B772" s="40" t="s">
        <v>200</v>
      </c>
      <c r="C772" s="34">
        <v>0.1</v>
      </c>
      <c r="D772" s="34">
        <v>1</v>
      </c>
      <c r="E772" s="34">
        <v>1.7</v>
      </c>
      <c r="F772" s="34">
        <v>11.8</v>
      </c>
      <c r="G772" s="34">
        <v>4</v>
      </c>
      <c r="H772" s="34">
        <v>5.4</v>
      </c>
      <c r="I772" s="34">
        <v>5.3</v>
      </c>
    </row>
    <row r="773" spans="2:9" ht="15.75" hidden="1">
      <c r="B773" s="40" t="s">
        <v>201</v>
      </c>
      <c r="C773" s="34">
        <v>3.6</v>
      </c>
      <c r="D773" s="34">
        <v>0</v>
      </c>
      <c r="E773" s="34">
        <v>0</v>
      </c>
      <c r="F773" s="34">
        <v>8.5</v>
      </c>
      <c r="G773" s="34">
        <v>13.3</v>
      </c>
      <c r="H773" s="34">
        <v>3.7</v>
      </c>
      <c r="I773" s="34">
        <v>4.1</v>
      </c>
    </row>
    <row r="774" spans="2:9" ht="15.75" hidden="1">
      <c r="B774" s="40" t="s">
        <v>202</v>
      </c>
      <c r="C774" s="34">
        <v>1.9</v>
      </c>
      <c r="D774" s="34">
        <v>3.4</v>
      </c>
      <c r="E774" s="34">
        <v>4.9</v>
      </c>
      <c r="F774" s="34">
        <v>3.8</v>
      </c>
      <c r="G774" s="34">
        <v>3.8</v>
      </c>
      <c r="H774" s="34">
        <v>1.9</v>
      </c>
      <c r="I774" s="34">
        <v>3.2</v>
      </c>
    </row>
    <row r="775" spans="2:9" ht="15.75" hidden="1">
      <c r="B775" s="40" t="s">
        <v>122</v>
      </c>
      <c r="C775" s="34">
        <v>1.2</v>
      </c>
      <c r="D775" s="34">
        <v>1.4</v>
      </c>
      <c r="E775" s="34">
        <v>1.8</v>
      </c>
      <c r="F775" s="34">
        <v>12.7</v>
      </c>
      <c r="G775" s="34">
        <v>5.6</v>
      </c>
      <c r="H775" s="34">
        <v>4</v>
      </c>
      <c r="I775" s="34">
        <v>4.4</v>
      </c>
    </row>
    <row r="776" spans="2:9" ht="15.75" hidden="1">
      <c r="B776" s="40" t="s">
        <v>204</v>
      </c>
      <c r="C776" s="34">
        <v>0.9</v>
      </c>
      <c r="D776" s="34">
        <v>2</v>
      </c>
      <c r="E776" s="34">
        <v>1.4</v>
      </c>
      <c r="F776" s="34">
        <v>17.4</v>
      </c>
      <c r="G776" s="34">
        <v>5.4</v>
      </c>
      <c r="H776" s="34">
        <v>4.1</v>
      </c>
      <c r="I776" s="34">
        <v>3.6</v>
      </c>
    </row>
    <row r="777" spans="2:9" ht="15.75" hidden="1">
      <c r="B777" s="40" t="s">
        <v>205</v>
      </c>
      <c r="C777" s="34">
        <v>11.8</v>
      </c>
      <c r="D777" s="34">
        <v>0</v>
      </c>
      <c r="E777" s="34">
        <v>4.8</v>
      </c>
      <c r="F777" s="34">
        <v>14.3</v>
      </c>
      <c r="G777" s="34">
        <v>5.9</v>
      </c>
      <c r="H777" s="34">
        <v>11.1</v>
      </c>
      <c r="I777" s="34">
        <v>0</v>
      </c>
    </row>
    <row r="778" spans="2:9" ht="15.75" hidden="1">
      <c r="B778" s="40" t="s">
        <v>124</v>
      </c>
      <c r="C778" s="34">
        <v>0</v>
      </c>
      <c r="D778" s="34">
        <v>0.6</v>
      </c>
      <c r="E778" s="34">
        <v>0</v>
      </c>
      <c r="F778" s="34">
        <v>15.1</v>
      </c>
      <c r="G778" s="34">
        <v>5.8</v>
      </c>
      <c r="H778" s="34">
        <v>8.9</v>
      </c>
      <c r="I778" s="34">
        <v>1</v>
      </c>
    </row>
    <row r="779" spans="2:9" ht="15.75" hidden="1">
      <c r="B779" s="40" t="s">
        <v>207</v>
      </c>
      <c r="C779" s="34">
        <v>0.3</v>
      </c>
      <c r="D779" s="34">
        <v>0.2</v>
      </c>
      <c r="E779" s="34">
        <v>0.3</v>
      </c>
      <c r="F779" s="34">
        <v>4.4</v>
      </c>
      <c r="G779" s="34">
        <v>2</v>
      </c>
      <c r="H779" s="34">
        <v>1.3</v>
      </c>
      <c r="I779" s="34">
        <v>3.1</v>
      </c>
    </row>
    <row r="780" spans="2:9" ht="15.75" hidden="1">
      <c r="B780" s="40" t="s">
        <v>208</v>
      </c>
      <c r="C780" s="34">
        <v>1.4</v>
      </c>
      <c r="D780" s="34">
        <v>2.1</v>
      </c>
      <c r="E780" s="34">
        <v>2.4</v>
      </c>
      <c r="F780" s="34">
        <v>8.5</v>
      </c>
      <c r="G780" s="34">
        <v>4.3</v>
      </c>
      <c r="H780" s="34">
        <v>2.9</v>
      </c>
      <c r="I780" s="34">
        <v>3.7</v>
      </c>
    </row>
    <row r="781" spans="2:9" ht="15.75" hidden="1">
      <c r="B781" s="40" t="s">
        <v>209</v>
      </c>
      <c r="C781" s="34">
        <v>0.2</v>
      </c>
      <c r="D781" s="34">
        <v>0.4</v>
      </c>
      <c r="E781" s="34">
        <v>0.5</v>
      </c>
      <c r="F781" s="34">
        <v>3.5</v>
      </c>
      <c r="G781" s="34">
        <v>1.6</v>
      </c>
      <c r="H781" s="34">
        <v>0.8</v>
      </c>
      <c r="I781" s="34">
        <v>2.2</v>
      </c>
    </row>
    <row r="782" spans="2:9" ht="15.75" hidden="1">
      <c r="B782" s="40" t="s">
        <v>210</v>
      </c>
      <c r="C782" s="34">
        <v>0.2</v>
      </c>
      <c r="D782" s="34">
        <v>1.7</v>
      </c>
      <c r="E782" s="34">
        <v>0.8</v>
      </c>
      <c r="F782" s="34">
        <v>3.6</v>
      </c>
      <c r="G782" s="34">
        <v>1.1</v>
      </c>
      <c r="H782" s="34">
        <v>1.3</v>
      </c>
      <c r="I782" s="34">
        <v>3.1</v>
      </c>
    </row>
    <row r="783" spans="2:9" ht="15.75" hidden="1">
      <c r="B783" s="40" t="s">
        <v>211</v>
      </c>
      <c r="C783" s="34">
        <v>0</v>
      </c>
      <c r="D783" s="34">
        <v>0.8</v>
      </c>
      <c r="E783" s="34">
        <v>0.5</v>
      </c>
      <c r="F783" s="34">
        <v>6</v>
      </c>
      <c r="G783" s="34">
        <v>4.9</v>
      </c>
      <c r="H783" s="34">
        <v>5.9</v>
      </c>
      <c r="I783" s="34">
        <v>2.5</v>
      </c>
    </row>
    <row r="784" spans="2:12" s="12" customFormat="1" ht="15.75" hidden="1">
      <c r="B784" s="15" t="s">
        <v>307</v>
      </c>
      <c r="C784" s="1"/>
      <c r="D784" s="1"/>
      <c r="E784" s="1"/>
      <c r="F784" s="1"/>
      <c r="G784" s="1"/>
      <c r="H784" s="1"/>
      <c r="I784" s="1"/>
      <c r="J784" s="44"/>
      <c r="K784" s="44"/>
      <c r="L784" s="14"/>
    </row>
    <row r="785" spans="2:12" ht="15" customHeight="1" hidden="1">
      <c r="B785" s="12"/>
      <c r="C785" s="60"/>
      <c r="D785" s="60"/>
      <c r="E785" s="60"/>
      <c r="F785" s="60"/>
      <c r="G785" s="60"/>
      <c r="H785" s="60"/>
      <c r="I785" s="60"/>
      <c r="J785" s="32"/>
      <c r="K785" s="32"/>
      <c r="L785" s="26"/>
    </row>
    <row r="786" spans="2:13" ht="15" customHeight="1" hidden="1">
      <c r="B786" s="165" t="s">
        <v>133</v>
      </c>
      <c r="C786" s="165"/>
      <c r="D786" s="165"/>
      <c r="E786" s="165"/>
      <c r="F786" s="165"/>
      <c r="G786" s="165"/>
      <c r="H786" s="165"/>
      <c r="I786" s="165"/>
      <c r="J786" s="165"/>
      <c r="K786" s="165"/>
      <c r="L786" s="165"/>
      <c r="M786" s="165"/>
    </row>
    <row r="787" spans="2:9" ht="15" customHeight="1" hidden="1">
      <c r="B787" s="36"/>
      <c r="C787" s="23" t="s">
        <v>268</v>
      </c>
      <c r="D787" s="23" t="s">
        <v>269</v>
      </c>
      <c r="E787" s="23" t="s">
        <v>270</v>
      </c>
      <c r="F787" s="23" t="s">
        <v>271</v>
      </c>
      <c r="G787" s="23" t="s">
        <v>272</v>
      </c>
      <c r="H787" s="23" t="s">
        <v>273</v>
      </c>
      <c r="I787" s="23" t="s">
        <v>274</v>
      </c>
    </row>
    <row r="788" spans="2:10" s="12" customFormat="1" ht="15.75" hidden="1">
      <c r="B788" s="22" t="s">
        <v>125</v>
      </c>
      <c r="C788" s="34">
        <v>1.2</v>
      </c>
      <c r="D788" s="34">
        <v>2.1</v>
      </c>
      <c r="E788" s="34">
        <v>2.5</v>
      </c>
      <c r="F788" s="34">
        <v>17.3</v>
      </c>
      <c r="G788" s="34">
        <v>7.7</v>
      </c>
      <c r="H788" s="34">
        <v>6.5</v>
      </c>
      <c r="I788" s="34">
        <v>5.6</v>
      </c>
      <c r="J788" s="25"/>
    </row>
    <row r="789" spans="2:9" ht="15.75" hidden="1">
      <c r="B789" s="22" t="s">
        <v>242</v>
      </c>
      <c r="C789" s="34">
        <v>0.9</v>
      </c>
      <c r="D789" s="34">
        <v>1.2</v>
      </c>
      <c r="E789" s="34">
        <v>1.3</v>
      </c>
      <c r="F789" s="34">
        <v>14.4</v>
      </c>
      <c r="G789" s="34">
        <v>9.5</v>
      </c>
      <c r="H789" s="34">
        <v>6.9</v>
      </c>
      <c r="I789" s="34">
        <v>6.5</v>
      </c>
    </row>
    <row r="790" spans="2:9" ht="15.75" hidden="1">
      <c r="B790" s="22" t="s">
        <v>244</v>
      </c>
      <c r="C790" s="34">
        <v>1.1</v>
      </c>
      <c r="D790" s="34">
        <v>3</v>
      </c>
      <c r="E790" s="34">
        <v>3.8</v>
      </c>
      <c r="F790" s="34">
        <v>20.3</v>
      </c>
      <c r="G790" s="34">
        <v>5.3</v>
      </c>
      <c r="H790" s="34">
        <v>6.8</v>
      </c>
      <c r="I790" s="34">
        <v>7.2</v>
      </c>
    </row>
    <row r="791" spans="2:9" ht="15" customHeight="1" hidden="1">
      <c r="B791" s="40" t="s">
        <v>50</v>
      </c>
      <c r="C791" s="34">
        <v>0</v>
      </c>
      <c r="D791" s="34">
        <v>0</v>
      </c>
      <c r="E791" s="34">
        <v>0</v>
      </c>
      <c r="F791" s="34">
        <v>20</v>
      </c>
      <c r="G791" s="34">
        <v>0</v>
      </c>
      <c r="H791" s="34">
        <v>0</v>
      </c>
      <c r="I791" s="34">
        <v>0</v>
      </c>
    </row>
    <row r="792" spans="2:9" ht="15.75" hidden="1">
      <c r="B792" s="40" t="s">
        <v>235</v>
      </c>
      <c r="C792" s="34">
        <v>0</v>
      </c>
      <c r="D792" s="34">
        <v>0</v>
      </c>
      <c r="E792" s="34">
        <v>0</v>
      </c>
      <c r="F792" s="34">
        <v>30</v>
      </c>
      <c r="G792" s="34">
        <v>25</v>
      </c>
      <c r="H792" s="34">
        <v>13</v>
      </c>
      <c r="I792" s="34">
        <v>8</v>
      </c>
    </row>
    <row r="793" spans="2:9" ht="15.75" hidden="1">
      <c r="B793" s="40" t="s">
        <v>200</v>
      </c>
      <c r="C793" s="34">
        <v>0</v>
      </c>
      <c r="D793" s="34">
        <v>0</v>
      </c>
      <c r="E793" s="34">
        <v>0</v>
      </c>
      <c r="F793" s="34">
        <v>10</v>
      </c>
      <c r="G793" s="34">
        <v>25</v>
      </c>
      <c r="H793" s="34">
        <v>0</v>
      </c>
      <c r="I793" s="34">
        <v>0</v>
      </c>
    </row>
    <row r="794" spans="2:9" ht="15.75" hidden="1">
      <c r="B794" s="40" t="s">
        <v>201</v>
      </c>
      <c r="C794" s="34">
        <v>0</v>
      </c>
      <c r="D794" s="34">
        <v>0</v>
      </c>
      <c r="E794" s="34">
        <v>0</v>
      </c>
      <c r="F794" s="34">
        <v>0</v>
      </c>
      <c r="G794" s="34">
        <v>0</v>
      </c>
      <c r="H794" s="34">
        <v>0</v>
      </c>
      <c r="I794" s="34">
        <v>0</v>
      </c>
    </row>
    <row r="795" spans="2:9" ht="15.75" hidden="1">
      <c r="B795" s="40" t="s">
        <v>202</v>
      </c>
      <c r="C795" s="34">
        <v>0</v>
      </c>
      <c r="D795" s="34">
        <v>0</v>
      </c>
      <c r="E795" s="34">
        <v>0</v>
      </c>
      <c r="F795" s="34">
        <v>0</v>
      </c>
      <c r="G795" s="34">
        <v>0</v>
      </c>
      <c r="H795" s="34">
        <v>0</v>
      </c>
      <c r="I795" s="34">
        <v>0</v>
      </c>
    </row>
    <row r="796" spans="2:9" ht="15.75" hidden="1">
      <c r="B796" s="40" t="s">
        <v>122</v>
      </c>
      <c r="C796" s="34">
        <v>0</v>
      </c>
      <c r="D796" s="34">
        <v>0</v>
      </c>
      <c r="E796" s="34">
        <v>0</v>
      </c>
      <c r="F796" s="34">
        <v>7.1</v>
      </c>
      <c r="G796" s="34">
        <v>0</v>
      </c>
      <c r="H796" s="34">
        <v>0</v>
      </c>
      <c r="I796" s="34">
        <v>14.3</v>
      </c>
    </row>
    <row r="797" spans="2:9" ht="15.75" hidden="1">
      <c r="B797" s="40" t="s">
        <v>204</v>
      </c>
      <c r="C797" s="34">
        <v>0</v>
      </c>
      <c r="D797" s="34">
        <v>0</v>
      </c>
      <c r="E797" s="34">
        <v>0</v>
      </c>
      <c r="F797" s="34">
        <v>0</v>
      </c>
      <c r="G797" s="34">
        <v>28.6</v>
      </c>
      <c r="H797" s="34">
        <v>0</v>
      </c>
      <c r="I797" s="34">
        <v>0</v>
      </c>
    </row>
    <row r="798" spans="2:9" ht="15.75" hidden="1">
      <c r="B798" s="40" t="s">
        <v>205</v>
      </c>
      <c r="C798" s="34">
        <v>0</v>
      </c>
      <c r="D798" s="34">
        <v>0</v>
      </c>
      <c r="E798" s="34">
        <v>0</v>
      </c>
      <c r="F798" s="34">
        <v>0</v>
      </c>
      <c r="G798" s="34">
        <v>0</v>
      </c>
      <c r="H798" s="34">
        <v>0</v>
      </c>
      <c r="I798" s="34">
        <v>0</v>
      </c>
    </row>
    <row r="799" spans="2:9" ht="15.75" hidden="1">
      <c r="B799" s="40" t="s">
        <v>124</v>
      </c>
      <c r="C799" s="34">
        <v>0</v>
      </c>
      <c r="D799" s="34">
        <v>25</v>
      </c>
      <c r="E799" s="34">
        <v>0</v>
      </c>
      <c r="F799" s="34">
        <v>50</v>
      </c>
      <c r="G799" s="34">
        <v>0</v>
      </c>
      <c r="H799" s="34">
        <v>0</v>
      </c>
      <c r="I799" s="34">
        <v>0</v>
      </c>
    </row>
    <row r="800" spans="2:9" ht="15.75" hidden="1">
      <c r="B800" s="40" t="s">
        <v>207</v>
      </c>
      <c r="C800" s="34">
        <v>0</v>
      </c>
      <c r="D800" s="34">
        <v>0</v>
      </c>
      <c r="E800" s="34">
        <v>0</v>
      </c>
      <c r="F800" s="34">
        <v>0</v>
      </c>
      <c r="G800" s="34">
        <v>0</v>
      </c>
      <c r="H800" s="34">
        <v>0</v>
      </c>
      <c r="I800" s="34">
        <v>20</v>
      </c>
    </row>
    <row r="801" spans="2:9" ht="15.75" hidden="1">
      <c r="B801" s="40" t="s">
        <v>208</v>
      </c>
      <c r="C801" s="34">
        <v>0</v>
      </c>
      <c r="D801" s="34">
        <v>4.8</v>
      </c>
      <c r="E801" s="34">
        <v>7.1</v>
      </c>
      <c r="F801" s="34">
        <v>17.4</v>
      </c>
      <c r="G801" s="34">
        <v>8.3</v>
      </c>
      <c r="H801" s="34">
        <v>0</v>
      </c>
      <c r="I801" s="34">
        <v>10.5</v>
      </c>
    </row>
    <row r="802" spans="2:9" ht="15.75" hidden="1">
      <c r="B802" s="40" t="s">
        <v>209</v>
      </c>
      <c r="C802" s="34">
        <v>0</v>
      </c>
      <c r="D802" s="34">
        <v>5.9</v>
      </c>
      <c r="E802" s="34">
        <v>0</v>
      </c>
      <c r="F802" s="34">
        <v>11.8</v>
      </c>
      <c r="G802" s="34">
        <v>0</v>
      </c>
      <c r="H802" s="34">
        <v>0</v>
      </c>
      <c r="I802" s="34">
        <v>0</v>
      </c>
    </row>
    <row r="803" spans="2:9" ht="15.75" hidden="1">
      <c r="B803" s="40" t="s">
        <v>210</v>
      </c>
      <c r="C803" s="34">
        <v>0</v>
      </c>
      <c r="D803" s="34">
        <v>0</v>
      </c>
      <c r="E803" s="34">
        <v>9.1</v>
      </c>
      <c r="F803" s="34">
        <v>0</v>
      </c>
      <c r="G803" s="34">
        <v>0</v>
      </c>
      <c r="H803" s="34">
        <v>0</v>
      </c>
      <c r="I803" s="34">
        <v>15.4</v>
      </c>
    </row>
    <row r="804" spans="2:9" ht="15.75" hidden="1">
      <c r="B804" s="40" t="s">
        <v>211</v>
      </c>
      <c r="C804" s="34">
        <v>0</v>
      </c>
      <c r="D804" s="34">
        <v>0</v>
      </c>
      <c r="E804" s="34">
        <v>0</v>
      </c>
      <c r="F804" s="34">
        <v>0</v>
      </c>
      <c r="G804" s="34">
        <v>0</v>
      </c>
      <c r="H804" s="34">
        <v>37.5</v>
      </c>
      <c r="I804" s="34">
        <v>0</v>
      </c>
    </row>
    <row r="805" spans="2:12" s="12" customFormat="1" ht="15.75" hidden="1">
      <c r="B805" s="15" t="s">
        <v>307</v>
      </c>
      <c r="C805" s="1"/>
      <c r="D805" s="1"/>
      <c r="E805" s="1"/>
      <c r="F805" s="1"/>
      <c r="G805" s="1"/>
      <c r="H805" s="1"/>
      <c r="I805" s="1"/>
      <c r="J805" s="44"/>
      <c r="K805" s="44"/>
      <c r="L805" s="14"/>
    </row>
    <row r="806" spans="2:12" ht="15" customHeight="1" hidden="1">
      <c r="B806" s="12"/>
      <c r="C806" s="17"/>
      <c r="D806" s="38"/>
      <c r="E806" s="38"/>
      <c r="F806" s="38"/>
      <c r="G806" s="17"/>
      <c r="H806" s="17"/>
      <c r="I806" s="17"/>
      <c r="J806" s="32"/>
      <c r="K806" s="32"/>
      <c r="L806" s="26"/>
    </row>
    <row r="807" spans="2:13" ht="15" customHeight="1" hidden="1">
      <c r="B807" s="165" t="s">
        <v>261</v>
      </c>
      <c r="C807" s="165"/>
      <c r="D807" s="165"/>
      <c r="E807" s="165"/>
      <c r="F807" s="165"/>
      <c r="G807" s="165"/>
      <c r="H807" s="165"/>
      <c r="I807" s="165"/>
      <c r="J807" s="165"/>
      <c r="K807" s="165"/>
      <c r="L807" s="165"/>
      <c r="M807" s="165"/>
    </row>
    <row r="808" spans="2:9" ht="15" customHeight="1" hidden="1">
      <c r="B808" s="36"/>
      <c r="C808" s="23" t="s">
        <v>268</v>
      </c>
      <c r="D808" s="23" t="s">
        <v>269</v>
      </c>
      <c r="E808" s="23" t="s">
        <v>270</v>
      </c>
      <c r="F808" s="23" t="s">
        <v>271</v>
      </c>
      <c r="G808" s="23" t="s">
        <v>272</v>
      </c>
      <c r="H808" s="23" t="s">
        <v>273</v>
      </c>
      <c r="I808" s="23" t="s">
        <v>274</v>
      </c>
    </row>
    <row r="809" spans="2:10" s="12" customFormat="1" ht="15.75" hidden="1">
      <c r="B809" s="22" t="s">
        <v>125</v>
      </c>
      <c r="C809" s="34">
        <v>0.3</v>
      </c>
      <c r="D809" s="34">
        <v>0.4</v>
      </c>
      <c r="E809" s="34">
        <v>0.6</v>
      </c>
      <c r="F809" s="34">
        <v>6.3</v>
      </c>
      <c r="G809" s="34">
        <v>3.9</v>
      </c>
      <c r="H809" s="34">
        <v>2.5</v>
      </c>
      <c r="I809" s="34">
        <v>3.5</v>
      </c>
      <c r="J809" s="25"/>
    </row>
    <row r="810" spans="2:9" ht="15.75" hidden="1">
      <c r="B810" s="22" t="s">
        <v>242</v>
      </c>
      <c r="C810" s="34">
        <v>0.2</v>
      </c>
      <c r="D810" s="34">
        <v>0.4</v>
      </c>
      <c r="E810" s="34">
        <v>0.6</v>
      </c>
      <c r="F810" s="34">
        <v>5.5</v>
      </c>
      <c r="G810" s="34">
        <v>3.2</v>
      </c>
      <c r="H810" s="34">
        <v>1.9</v>
      </c>
      <c r="I810" s="34">
        <v>3.4</v>
      </c>
    </row>
    <row r="811" spans="2:9" ht="15.75" hidden="1">
      <c r="B811" s="22" t="s">
        <v>244</v>
      </c>
      <c r="C811" s="34">
        <v>0.4</v>
      </c>
      <c r="D811" s="34">
        <v>0.6</v>
      </c>
      <c r="E811" s="34">
        <v>0.7</v>
      </c>
      <c r="F811" s="34">
        <v>7.3</v>
      </c>
      <c r="G811" s="34">
        <v>5.1</v>
      </c>
      <c r="H811" s="34">
        <v>2.2</v>
      </c>
      <c r="I811" s="34">
        <v>4.6</v>
      </c>
    </row>
    <row r="812" spans="2:9" ht="15" customHeight="1" hidden="1">
      <c r="B812" s="40" t="s">
        <v>50</v>
      </c>
      <c r="C812" s="34">
        <v>0</v>
      </c>
      <c r="D812" s="34">
        <v>0</v>
      </c>
      <c r="E812" s="34">
        <v>0</v>
      </c>
      <c r="F812" s="34">
        <v>14.3</v>
      </c>
      <c r="G812" s="34">
        <v>5.9</v>
      </c>
      <c r="H812" s="34">
        <v>0</v>
      </c>
      <c r="I812" s="34">
        <v>0</v>
      </c>
    </row>
    <row r="813" spans="2:9" ht="15.75" hidden="1">
      <c r="B813" s="40" t="s">
        <v>235</v>
      </c>
      <c r="C813" s="34">
        <v>1</v>
      </c>
      <c r="D813" s="34">
        <v>0.9</v>
      </c>
      <c r="E813" s="34">
        <v>2</v>
      </c>
      <c r="F813" s="34">
        <v>11.6</v>
      </c>
      <c r="G813" s="34">
        <v>5.8</v>
      </c>
      <c r="H813" s="34">
        <v>6.6</v>
      </c>
      <c r="I813" s="34">
        <v>7.2</v>
      </c>
    </row>
    <row r="814" spans="2:9" ht="15.75" hidden="1">
      <c r="B814" s="40" t="s">
        <v>200</v>
      </c>
      <c r="C814" s="34">
        <v>0</v>
      </c>
      <c r="D814" s="34">
        <v>0</v>
      </c>
      <c r="E814" s="34">
        <v>7.4</v>
      </c>
      <c r="F814" s="34">
        <v>3.8</v>
      </c>
      <c r="G814" s="34">
        <v>4</v>
      </c>
      <c r="H814" s="34">
        <v>4.5</v>
      </c>
      <c r="I814" s="34">
        <v>0</v>
      </c>
    </row>
    <row r="815" spans="2:9" ht="15.75" hidden="1">
      <c r="B815" s="40" t="s">
        <v>201</v>
      </c>
      <c r="C815" s="34">
        <v>0</v>
      </c>
      <c r="D815" s="34">
        <v>0</v>
      </c>
      <c r="E815" s="34">
        <v>0</v>
      </c>
      <c r="F815" s="34">
        <v>0</v>
      </c>
      <c r="G815" s="34">
        <v>0</v>
      </c>
      <c r="H815" s="34">
        <v>0</v>
      </c>
      <c r="I815" s="34">
        <v>0</v>
      </c>
    </row>
    <row r="816" spans="2:9" ht="15.75" hidden="1">
      <c r="B816" s="40" t="s">
        <v>202</v>
      </c>
      <c r="C816" s="34">
        <v>3.8</v>
      </c>
      <c r="D816" s="34">
        <v>3.3</v>
      </c>
      <c r="E816" s="34">
        <v>0</v>
      </c>
      <c r="F816" s="34">
        <v>0</v>
      </c>
      <c r="G816" s="34">
        <v>0</v>
      </c>
      <c r="H816" s="34">
        <v>0</v>
      </c>
      <c r="I816" s="34">
        <v>0</v>
      </c>
    </row>
    <row r="817" spans="2:9" ht="15.75" hidden="1">
      <c r="B817" s="40" t="s">
        <v>122</v>
      </c>
      <c r="C817" s="34">
        <v>0</v>
      </c>
      <c r="D817" s="34">
        <v>0</v>
      </c>
      <c r="E817" s="34">
        <v>1.1</v>
      </c>
      <c r="F817" s="34">
        <v>9.7</v>
      </c>
      <c r="G817" s="34">
        <v>2.6</v>
      </c>
      <c r="H817" s="34">
        <v>1.4</v>
      </c>
      <c r="I817" s="34">
        <v>1</v>
      </c>
    </row>
    <row r="818" spans="2:9" ht="15.75" hidden="1">
      <c r="B818" s="40" t="s">
        <v>204</v>
      </c>
      <c r="C818" s="34">
        <v>0</v>
      </c>
      <c r="D818" s="34">
        <v>0</v>
      </c>
      <c r="E818" s="34">
        <v>0</v>
      </c>
      <c r="F818" s="34">
        <v>7.8</v>
      </c>
      <c r="G818" s="34">
        <v>3.2</v>
      </c>
      <c r="H818" s="34">
        <v>2.9</v>
      </c>
      <c r="I818" s="34">
        <v>2.2</v>
      </c>
    </row>
    <row r="819" spans="2:9" ht="15.75" hidden="1">
      <c r="B819" s="40" t="s">
        <v>205</v>
      </c>
      <c r="C819" s="34">
        <v>0</v>
      </c>
      <c r="D819" s="34">
        <v>0</v>
      </c>
      <c r="E819" s="34">
        <v>0</v>
      </c>
      <c r="F819" s="34">
        <v>0</v>
      </c>
      <c r="G819" s="34">
        <v>0</v>
      </c>
      <c r="H819" s="34">
        <v>0</v>
      </c>
      <c r="I819" s="34">
        <v>0</v>
      </c>
    </row>
    <row r="820" spans="2:9" ht="15.75" hidden="1">
      <c r="B820" s="40" t="s">
        <v>124</v>
      </c>
      <c r="C820" s="34">
        <v>0</v>
      </c>
      <c r="D820" s="34">
        <v>0</v>
      </c>
      <c r="E820" s="34">
        <v>0</v>
      </c>
      <c r="F820" s="34">
        <v>0</v>
      </c>
      <c r="G820" s="34">
        <v>0</v>
      </c>
      <c r="H820" s="34">
        <v>0</v>
      </c>
      <c r="I820" s="34">
        <v>0</v>
      </c>
    </row>
    <row r="821" spans="2:9" ht="15.75" hidden="1">
      <c r="B821" s="40" t="s">
        <v>207</v>
      </c>
      <c r="C821" s="34">
        <v>0</v>
      </c>
      <c r="D821" s="34">
        <v>0</v>
      </c>
      <c r="E821" s="34">
        <v>0</v>
      </c>
      <c r="F821" s="34">
        <v>0</v>
      </c>
      <c r="G821" s="34">
        <v>0</v>
      </c>
      <c r="H821" s="34">
        <v>0</v>
      </c>
      <c r="I821" s="34">
        <v>0</v>
      </c>
    </row>
    <row r="822" spans="2:9" ht="15.75" hidden="1">
      <c r="B822" s="40" t="s">
        <v>208</v>
      </c>
      <c r="C822" s="34">
        <v>0</v>
      </c>
      <c r="D822" s="34">
        <v>0</v>
      </c>
      <c r="E822" s="34">
        <v>0</v>
      </c>
      <c r="F822" s="34">
        <v>3.7</v>
      </c>
      <c r="G822" s="34">
        <v>4.1</v>
      </c>
      <c r="H822" s="34">
        <v>3</v>
      </c>
      <c r="I822" s="34">
        <v>4.7</v>
      </c>
    </row>
    <row r="823" spans="2:9" ht="15.75" hidden="1">
      <c r="B823" s="40" t="s">
        <v>209</v>
      </c>
      <c r="C823" s="34">
        <v>0</v>
      </c>
      <c r="D823" s="34">
        <v>0.2</v>
      </c>
      <c r="E823" s="34">
        <v>0.3</v>
      </c>
      <c r="F823" s="34">
        <v>1.9</v>
      </c>
      <c r="G823" s="34">
        <v>0.9</v>
      </c>
      <c r="H823" s="34">
        <v>0.3</v>
      </c>
      <c r="I823" s="34">
        <v>1.8</v>
      </c>
    </row>
    <row r="824" spans="2:9" ht="15.75" hidden="1">
      <c r="B824" s="40" t="s">
        <v>210</v>
      </c>
      <c r="C824" s="34">
        <v>0</v>
      </c>
      <c r="D824" s="34">
        <v>2</v>
      </c>
      <c r="E824" s="34">
        <v>2</v>
      </c>
      <c r="F824" s="34">
        <v>5.6</v>
      </c>
      <c r="G824" s="34">
        <v>1.8</v>
      </c>
      <c r="H824" s="34">
        <v>0</v>
      </c>
      <c r="I824" s="34">
        <v>4.3</v>
      </c>
    </row>
    <row r="825" spans="2:9" ht="15.75" hidden="1">
      <c r="B825" s="40" t="s">
        <v>211</v>
      </c>
      <c r="C825" s="34">
        <v>0</v>
      </c>
      <c r="D825" s="34">
        <v>3</v>
      </c>
      <c r="E825" s="34">
        <v>0</v>
      </c>
      <c r="F825" s="34">
        <v>9.1</v>
      </c>
      <c r="G825" s="34">
        <v>3.6</v>
      </c>
      <c r="H825" s="34">
        <v>5.3</v>
      </c>
      <c r="I825" s="34">
        <v>0</v>
      </c>
    </row>
    <row r="826" spans="2:12" s="12" customFormat="1" ht="15.75" hidden="1">
      <c r="B826" s="15" t="s">
        <v>307</v>
      </c>
      <c r="C826" s="1"/>
      <c r="D826" s="1"/>
      <c r="E826" s="1"/>
      <c r="F826" s="1"/>
      <c r="G826" s="1"/>
      <c r="H826" s="1"/>
      <c r="I826" s="1"/>
      <c r="J826" s="44"/>
      <c r="K826" s="44"/>
      <c r="L826" s="14"/>
    </row>
    <row r="827" spans="2:12" ht="15" customHeight="1" hidden="1">
      <c r="B827" s="12"/>
      <c r="C827" s="17"/>
      <c r="D827" s="38"/>
      <c r="E827" s="38"/>
      <c r="F827" s="38"/>
      <c r="G827" s="17"/>
      <c r="H827" s="17"/>
      <c r="I827" s="17"/>
      <c r="J827" s="32"/>
      <c r="K827" s="32"/>
      <c r="L827" s="26"/>
    </row>
    <row r="828" spans="2:13" ht="15" customHeight="1" hidden="1">
      <c r="B828" s="165" t="s">
        <v>262</v>
      </c>
      <c r="C828" s="165"/>
      <c r="D828" s="165"/>
      <c r="E828" s="165"/>
      <c r="F828" s="165"/>
      <c r="G828" s="165"/>
      <c r="H828" s="165"/>
      <c r="I828" s="165"/>
      <c r="J828" s="165"/>
      <c r="K828" s="165"/>
      <c r="L828" s="165"/>
      <c r="M828" s="165"/>
    </row>
    <row r="829" spans="2:9" ht="15" customHeight="1" hidden="1">
      <c r="B829" s="36"/>
      <c r="C829" s="23" t="s">
        <v>268</v>
      </c>
      <c r="D829" s="23" t="s">
        <v>269</v>
      </c>
      <c r="E829" s="23" t="s">
        <v>270</v>
      </c>
      <c r="F829" s="23" t="s">
        <v>271</v>
      </c>
      <c r="G829" s="23" t="s">
        <v>272</v>
      </c>
      <c r="H829" s="23" t="s">
        <v>273</v>
      </c>
      <c r="I829" s="23" t="s">
        <v>274</v>
      </c>
    </row>
    <row r="830" spans="2:10" s="12" customFormat="1" ht="15.75" hidden="1">
      <c r="B830" s="22" t="s">
        <v>125</v>
      </c>
      <c r="C830" s="34">
        <v>1.7</v>
      </c>
      <c r="D830" s="34">
        <v>3</v>
      </c>
      <c r="E830" s="34">
        <v>2.3</v>
      </c>
      <c r="F830" s="34">
        <v>21.1</v>
      </c>
      <c r="G830" s="34">
        <v>11.6</v>
      </c>
      <c r="H830" s="34">
        <v>8.6</v>
      </c>
      <c r="I830" s="34">
        <v>10.1</v>
      </c>
      <c r="J830" s="25"/>
    </row>
    <row r="831" spans="2:9" ht="15.75" hidden="1">
      <c r="B831" s="22" t="s">
        <v>242</v>
      </c>
      <c r="C831" s="34">
        <v>1</v>
      </c>
      <c r="D831" s="34">
        <v>3.3</v>
      </c>
      <c r="E831" s="34">
        <v>2.4</v>
      </c>
      <c r="F831" s="34">
        <v>22.7</v>
      </c>
      <c r="G831" s="34">
        <v>11.3</v>
      </c>
      <c r="H831" s="34">
        <v>9</v>
      </c>
      <c r="I831" s="34">
        <v>9.1</v>
      </c>
    </row>
    <row r="832" spans="2:9" ht="15.75" hidden="1">
      <c r="B832" s="22" t="s">
        <v>244</v>
      </c>
      <c r="C832" s="34">
        <v>1.2</v>
      </c>
      <c r="D832" s="34">
        <v>2.7</v>
      </c>
      <c r="E832" s="34">
        <v>2.1</v>
      </c>
      <c r="F832" s="34">
        <v>20.6</v>
      </c>
      <c r="G832" s="34">
        <v>11.9</v>
      </c>
      <c r="H832" s="34">
        <v>8.3</v>
      </c>
      <c r="I832" s="34">
        <v>11.9</v>
      </c>
    </row>
    <row r="833" spans="2:9" ht="15" customHeight="1" hidden="1">
      <c r="B833" s="40" t="s">
        <v>50</v>
      </c>
      <c r="C833" s="34">
        <v>2.3</v>
      </c>
      <c r="D833" s="34">
        <v>0.7</v>
      </c>
      <c r="E833" s="34">
        <v>3</v>
      </c>
      <c r="F833" s="34">
        <v>27.2</v>
      </c>
      <c r="G833" s="34">
        <v>16.4</v>
      </c>
      <c r="H833" s="34">
        <v>12.5</v>
      </c>
      <c r="I833" s="34">
        <v>7</v>
      </c>
    </row>
    <row r="834" spans="2:9" ht="15.75" hidden="1">
      <c r="B834" s="40" t="s">
        <v>235</v>
      </c>
      <c r="C834" s="34">
        <v>0.6</v>
      </c>
      <c r="D834" s="34">
        <v>4</v>
      </c>
      <c r="E834" s="34">
        <v>3</v>
      </c>
      <c r="F834" s="34">
        <v>29.2</v>
      </c>
      <c r="G834" s="34">
        <v>11.6</v>
      </c>
      <c r="H834" s="34">
        <v>9.4</v>
      </c>
      <c r="I834" s="34">
        <v>6.6</v>
      </c>
    </row>
    <row r="835" spans="2:9" ht="15.75" hidden="1">
      <c r="B835" s="40" t="s">
        <v>200</v>
      </c>
      <c r="C835" s="34">
        <v>0.2</v>
      </c>
      <c r="D835" s="34">
        <v>2.3</v>
      </c>
      <c r="E835" s="34">
        <v>1.7</v>
      </c>
      <c r="F835" s="34">
        <v>26.5</v>
      </c>
      <c r="G835" s="34">
        <v>7.9</v>
      </c>
      <c r="H835" s="34">
        <v>11.1</v>
      </c>
      <c r="I835" s="34">
        <v>17.8</v>
      </c>
    </row>
    <row r="836" spans="2:9" ht="15.75" hidden="1">
      <c r="B836" s="40" t="s">
        <v>201</v>
      </c>
      <c r="C836" s="34">
        <v>2</v>
      </c>
      <c r="D836" s="34">
        <v>1.2</v>
      </c>
      <c r="E836" s="34">
        <v>0.6</v>
      </c>
      <c r="F836" s="34">
        <v>16</v>
      </c>
      <c r="G836" s="34">
        <v>13.7</v>
      </c>
      <c r="H836" s="34">
        <v>13.6</v>
      </c>
      <c r="I836" s="34">
        <v>9.6</v>
      </c>
    </row>
    <row r="837" spans="2:9" ht="15.75" hidden="1">
      <c r="B837" s="40" t="s">
        <v>202</v>
      </c>
      <c r="C837" s="34">
        <v>1.4</v>
      </c>
      <c r="D837" s="34">
        <v>4.9</v>
      </c>
      <c r="E837" s="34">
        <v>4.1</v>
      </c>
      <c r="F837" s="34">
        <v>6.8</v>
      </c>
      <c r="G837" s="34">
        <v>3.8</v>
      </c>
      <c r="H837" s="34">
        <v>7.9</v>
      </c>
      <c r="I837" s="34">
        <v>10.2</v>
      </c>
    </row>
    <row r="838" spans="2:9" ht="15.75" hidden="1">
      <c r="B838" s="40" t="s">
        <v>122</v>
      </c>
      <c r="C838" s="34">
        <v>1.1</v>
      </c>
      <c r="D838" s="34">
        <v>2.2</v>
      </c>
      <c r="E838" s="34">
        <v>1.5</v>
      </c>
      <c r="F838" s="34">
        <v>18</v>
      </c>
      <c r="G838" s="34">
        <v>8.7</v>
      </c>
      <c r="H838" s="34">
        <v>5.9</v>
      </c>
      <c r="I838" s="34">
        <v>9.1</v>
      </c>
    </row>
    <row r="839" spans="2:9" ht="15.75" hidden="1">
      <c r="B839" s="40" t="s">
        <v>204</v>
      </c>
      <c r="C839" s="34">
        <v>1.8</v>
      </c>
      <c r="D839" s="34">
        <v>2.2</v>
      </c>
      <c r="E839" s="34">
        <v>1.8</v>
      </c>
      <c r="F839" s="34">
        <v>29.3</v>
      </c>
      <c r="G839" s="34">
        <v>9.7</v>
      </c>
      <c r="H839" s="34">
        <v>7.8</v>
      </c>
      <c r="I839" s="34">
        <v>10.3</v>
      </c>
    </row>
    <row r="840" spans="2:9" ht="15.75" hidden="1">
      <c r="B840" s="40" t="s">
        <v>205</v>
      </c>
      <c r="C840" s="34">
        <v>4.5</v>
      </c>
      <c r="D840" s="34">
        <v>0.6</v>
      </c>
      <c r="E840" s="34">
        <v>0.8</v>
      </c>
      <c r="F840" s="34">
        <v>18.2</v>
      </c>
      <c r="G840" s="34">
        <v>7.1</v>
      </c>
      <c r="H840" s="34">
        <v>9.4</v>
      </c>
      <c r="I840" s="34">
        <v>80</v>
      </c>
    </row>
    <row r="841" spans="2:9" ht="15.75" hidden="1">
      <c r="B841" s="40" t="s">
        <v>124</v>
      </c>
      <c r="C841" s="34">
        <v>0</v>
      </c>
      <c r="D841" s="34">
        <v>3</v>
      </c>
      <c r="E841" s="34">
        <v>0.8</v>
      </c>
      <c r="F841" s="34">
        <v>25.2</v>
      </c>
      <c r="G841" s="34">
        <v>10.8</v>
      </c>
      <c r="H841" s="34">
        <v>29.5</v>
      </c>
      <c r="I841" s="34">
        <v>2.1</v>
      </c>
    </row>
    <row r="842" spans="2:9" ht="15.75" hidden="1">
      <c r="B842" s="40" t="s">
        <v>207</v>
      </c>
      <c r="C842" s="34">
        <v>0</v>
      </c>
      <c r="D842" s="34">
        <v>0.6</v>
      </c>
      <c r="E842" s="34">
        <v>0.7</v>
      </c>
      <c r="F842" s="34">
        <v>18.6</v>
      </c>
      <c r="G842" s="34">
        <v>11.3</v>
      </c>
      <c r="H842" s="34">
        <v>5</v>
      </c>
      <c r="I842" s="34">
        <v>14</v>
      </c>
    </row>
    <row r="843" spans="2:9" ht="15.75" hidden="1">
      <c r="B843" s="40" t="s">
        <v>208</v>
      </c>
      <c r="C843" s="34">
        <v>1.3</v>
      </c>
      <c r="D843" s="34">
        <v>3.6</v>
      </c>
      <c r="E843" s="34">
        <v>2.5</v>
      </c>
      <c r="F843" s="34">
        <v>12.5</v>
      </c>
      <c r="G843" s="34">
        <v>8.8</v>
      </c>
      <c r="H843" s="34">
        <v>6.8</v>
      </c>
      <c r="I843" s="34">
        <v>8.7</v>
      </c>
    </row>
    <row r="844" spans="2:9" ht="15.75" hidden="1">
      <c r="B844" s="40" t="s">
        <v>209</v>
      </c>
      <c r="C844" s="34">
        <v>0.8</v>
      </c>
      <c r="D844" s="34">
        <v>1.2</v>
      </c>
      <c r="E844" s="34">
        <v>1.9</v>
      </c>
      <c r="F844" s="34">
        <v>20.1</v>
      </c>
      <c r="G844" s="34">
        <v>6</v>
      </c>
      <c r="H844" s="34">
        <v>3.3</v>
      </c>
      <c r="I844" s="34">
        <v>7.7</v>
      </c>
    </row>
    <row r="845" spans="2:9" ht="15.75" hidden="1">
      <c r="B845" s="40" t="s">
        <v>210</v>
      </c>
      <c r="C845" s="34">
        <v>0.6</v>
      </c>
      <c r="D845" s="34">
        <v>10.3</v>
      </c>
      <c r="E845" s="34">
        <v>6.6</v>
      </c>
      <c r="F845" s="34">
        <v>19.7</v>
      </c>
      <c r="G845" s="34">
        <v>12.6</v>
      </c>
      <c r="H845" s="34">
        <v>6.9</v>
      </c>
      <c r="I845" s="34">
        <v>12</v>
      </c>
    </row>
    <row r="846" spans="2:9" ht="15.75" hidden="1">
      <c r="B846" s="40" t="s">
        <v>211</v>
      </c>
      <c r="C846" s="34">
        <v>1.3</v>
      </c>
      <c r="D846" s="34">
        <v>1.3</v>
      </c>
      <c r="E846" s="34">
        <v>0</v>
      </c>
      <c r="F846" s="34">
        <v>10.7</v>
      </c>
      <c r="G846" s="34">
        <v>10.1</v>
      </c>
      <c r="H846" s="34">
        <v>6.2</v>
      </c>
      <c r="I846" s="34">
        <v>1.6</v>
      </c>
    </row>
    <row r="847" spans="2:12" s="12" customFormat="1" ht="15.75" hidden="1">
      <c r="B847" s="15" t="s">
        <v>307</v>
      </c>
      <c r="C847" s="1"/>
      <c r="D847" s="1"/>
      <c r="E847" s="1"/>
      <c r="F847" s="1"/>
      <c r="G847" s="1"/>
      <c r="H847" s="1"/>
      <c r="I847" s="1"/>
      <c r="J847" s="44"/>
      <c r="K847" s="44"/>
      <c r="L847" s="14"/>
    </row>
    <row r="848" spans="2:12" ht="15" customHeight="1" hidden="1">
      <c r="B848" s="12"/>
      <c r="C848" s="17"/>
      <c r="D848" s="38"/>
      <c r="E848" s="38"/>
      <c r="F848" s="38"/>
      <c r="G848" s="17"/>
      <c r="H848" s="17"/>
      <c r="I848" s="17"/>
      <c r="J848" s="32"/>
      <c r="K848" s="32"/>
      <c r="L848" s="26"/>
    </row>
    <row r="849" spans="2:13" ht="15" customHeight="1" hidden="1">
      <c r="B849" s="165" t="s">
        <v>263</v>
      </c>
      <c r="C849" s="165"/>
      <c r="D849" s="165"/>
      <c r="E849" s="165"/>
      <c r="F849" s="165"/>
      <c r="G849" s="165"/>
      <c r="H849" s="165"/>
      <c r="I849" s="165"/>
      <c r="J849" s="165"/>
      <c r="K849" s="165"/>
      <c r="L849" s="165"/>
      <c r="M849" s="165"/>
    </row>
    <row r="850" spans="2:9" ht="15" customHeight="1" hidden="1">
      <c r="B850" s="36"/>
      <c r="C850" s="23" t="s">
        <v>268</v>
      </c>
      <c r="D850" s="23" t="s">
        <v>269</v>
      </c>
      <c r="E850" s="23" t="s">
        <v>270</v>
      </c>
      <c r="F850" s="23" t="s">
        <v>271</v>
      </c>
      <c r="G850" s="23" t="s">
        <v>272</v>
      </c>
      <c r="H850" s="23" t="s">
        <v>273</v>
      </c>
      <c r="I850" s="23" t="s">
        <v>274</v>
      </c>
    </row>
    <row r="851" spans="2:10" s="12" customFormat="1" ht="15.75" hidden="1">
      <c r="B851" s="22" t="s">
        <v>125</v>
      </c>
      <c r="C851" s="34">
        <v>1.7</v>
      </c>
      <c r="D851" s="34">
        <v>2.8</v>
      </c>
      <c r="E851" s="34">
        <v>2.1</v>
      </c>
      <c r="F851" s="34">
        <v>19.3</v>
      </c>
      <c r="G851" s="34">
        <v>10.4</v>
      </c>
      <c r="H851" s="34">
        <v>7.5</v>
      </c>
      <c r="I851" s="34">
        <v>6.9</v>
      </c>
      <c r="J851" s="25"/>
    </row>
    <row r="852" spans="2:9" ht="15.75" hidden="1">
      <c r="B852" s="22" t="s">
        <v>242</v>
      </c>
      <c r="C852" s="34">
        <v>1</v>
      </c>
      <c r="D852" s="34">
        <v>3</v>
      </c>
      <c r="E852" s="34">
        <v>2.3</v>
      </c>
      <c r="F852" s="34">
        <v>20.1</v>
      </c>
      <c r="G852" s="34">
        <v>10.3</v>
      </c>
      <c r="H852" s="34">
        <v>7.4</v>
      </c>
      <c r="I852" s="34">
        <v>6.5</v>
      </c>
    </row>
    <row r="853" spans="2:9" ht="15.75" hidden="1">
      <c r="B853" s="22" t="s">
        <v>244</v>
      </c>
      <c r="C853" s="34">
        <v>1.2</v>
      </c>
      <c r="D853" s="34">
        <v>2.4</v>
      </c>
      <c r="E853" s="34">
        <v>1.8</v>
      </c>
      <c r="F853" s="34">
        <v>17.2</v>
      </c>
      <c r="G853" s="34">
        <v>9.7</v>
      </c>
      <c r="H853" s="34">
        <v>6.5</v>
      </c>
      <c r="I853" s="34">
        <v>6.1</v>
      </c>
    </row>
    <row r="854" spans="2:9" ht="15" customHeight="1" hidden="1">
      <c r="B854" s="40" t="s">
        <v>50</v>
      </c>
      <c r="C854" s="34">
        <v>2</v>
      </c>
      <c r="D854" s="34">
        <v>0.6</v>
      </c>
      <c r="E854" s="34">
        <v>2</v>
      </c>
      <c r="F854" s="34">
        <v>26.4</v>
      </c>
      <c r="G854" s="34">
        <v>16.8</v>
      </c>
      <c r="H854" s="34">
        <v>13.3</v>
      </c>
      <c r="I854" s="34">
        <v>5.8</v>
      </c>
    </row>
    <row r="855" spans="2:9" ht="15.75" hidden="1">
      <c r="B855" s="40" t="s">
        <v>235</v>
      </c>
      <c r="C855" s="34">
        <v>0.9</v>
      </c>
      <c r="D855" s="34">
        <v>5.5</v>
      </c>
      <c r="E855" s="34">
        <v>4.2</v>
      </c>
      <c r="F855" s="34">
        <v>36.1</v>
      </c>
      <c r="G855" s="34">
        <v>16.4</v>
      </c>
      <c r="H855" s="34">
        <v>12</v>
      </c>
      <c r="I855" s="34">
        <v>7.9</v>
      </c>
    </row>
    <row r="856" spans="2:9" ht="15.75" hidden="1">
      <c r="B856" s="40" t="s">
        <v>200</v>
      </c>
      <c r="C856" s="34">
        <v>0.3</v>
      </c>
      <c r="D856" s="34">
        <v>1.4</v>
      </c>
      <c r="E856" s="22">
        <v>1.7</v>
      </c>
      <c r="F856" s="34">
        <v>19.4</v>
      </c>
      <c r="G856" s="34">
        <v>5.6</v>
      </c>
      <c r="H856" s="34">
        <v>8.9</v>
      </c>
      <c r="I856" s="34">
        <v>8.5</v>
      </c>
    </row>
    <row r="857" spans="2:9" ht="15.75" hidden="1">
      <c r="B857" s="40" t="s">
        <v>201</v>
      </c>
      <c r="C857" s="22">
        <v>1.3</v>
      </c>
      <c r="D857" s="22">
        <v>1.4</v>
      </c>
      <c r="E857" s="22">
        <v>0.2</v>
      </c>
      <c r="F857" s="22">
        <v>16.3</v>
      </c>
      <c r="G857" s="22">
        <v>13.7</v>
      </c>
      <c r="H857" s="22">
        <v>15.3</v>
      </c>
      <c r="I857" s="22">
        <v>5.4</v>
      </c>
    </row>
    <row r="858" spans="2:9" ht="15.75" hidden="1">
      <c r="B858" s="40" t="s">
        <v>202</v>
      </c>
      <c r="C858" s="34">
        <v>2.1</v>
      </c>
      <c r="D858" s="34">
        <v>5.2</v>
      </c>
      <c r="E858" s="34">
        <v>4.1</v>
      </c>
      <c r="F858" s="34">
        <v>7.1</v>
      </c>
      <c r="G858" s="34">
        <v>4.4</v>
      </c>
      <c r="H858" s="34">
        <v>9.2</v>
      </c>
      <c r="I858" s="34">
        <v>7.6</v>
      </c>
    </row>
    <row r="859" spans="2:9" ht="15.75" hidden="1">
      <c r="B859" s="40" t="s">
        <v>122</v>
      </c>
      <c r="C859" s="34">
        <v>1.7</v>
      </c>
      <c r="D859" s="34">
        <v>2.7</v>
      </c>
      <c r="E859" s="34">
        <v>1.9</v>
      </c>
      <c r="F859" s="34">
        <v>23.6</v>
      </c>
      <c r="G859" s="34">
        <v>9.8</v>
      </c>
      <c r="H859" s="34">
        <v>8</v>
      </c>
      <c r="I859" s="34">
        <v>8.1</v>
      </c>
    </row>
    <row r="860" spans="2:9" ht="15.75" hidden="1">
      <c r="B860" s="40" t="s">
        <v>204</v>
      </c>
      <c r="C860" s="34">
        <v>2.5</v>
      </c>
      <c r="D860" s="34">
        <v>2.5</v>
      </c>
      <c r="E860" s="34">
        <v>1.6</v>
      </c>
      <c r="F860" s="34">
        <v>29.7</v>
      </c>
      <c r="G860" s="34">
        <v>10.9</v>
      </c>
      <c r="H860" s="34">
        <v>9.1</v>
      </c>
      <c r="I860" s="34">
        <v>7.3</v>
      </c>
    </row>
    <row r="861" spans="2:9" ht="15.75" hidden="1">
      <c r="B861" s="40" t="s">
        <v>205</v>
      </c>
      <c r="C861" s="34">
        <v>7</v>
      </c>
      <c r="D861" s="34">
        <v>1.5</v>
      </c>
      <c r="E861" s="34">
        <v>1.9</v>
      </c>
      <c r="F861" s="34">
        <v>20.5</v>
      </c>
      <c r="G861" s="34">
        <v>10.3</v>
      </c>
      <c r="H861" s="34">
        <v>13.3</v>
      </c>
      <c r="I861" s="34">
        <v>83.3</v>
      </c>
    </row>
    <row r="862" spans="2:9" ht="15.75" hidden="1">
      <c r="B862" s="40" t="s">
        <v>124</v>
      </c>
      <c r="C862" s="34">
        <v>0</v>
      </c>
      <c r="D862" s="34">
        <v>2.3</v>
      </c>
      <c r="E862" s="34">
        <v>0</v>
      </c>
      <c r="F862" s="34">
        <v>18.8</v>
      </c>
      <c r="G862" s="34">
        <v>9.4</v>
      </c>
      <c r="H862" s="34">
        <v>15.6</v>
      </c>
      <c r="I862" s="34">
        <v>0</v>
      </c>
    </row>
    <row r="863" spans="2:9" ht="15.75" hidden="1">
      <c r="B863" s="40" t="s">
        <v>207</v>
      </c>
      <c r="C863" s="34">
        <v>0.4</v>
      </c>
      <c r="D863" s="34">
        <v>0.4</v>
      </c>
      <c r="E863" s="34">
        <v>0.6</v>
      </c>
      <c r="F863" s="34">
        <v>9.9</v>
      </c>
      <c r="G863" s="34">
        <v>5</v>
      </c>
      <c r="H863" s="34">
        <v>3.3</v>
      </c>
      <c r="I863" s="34">
        <v>6</v>
      </c>
    </row>
    <row r="864" spans="2:9" ht="15.75" hidden="1">
      <c r="B864" s="40" t="s">
        <v>208</v>
      </c>
      <c r="C864" s="34">
        <v>1.5</v>
      </c>
      <c r="D864" s="34">
        <v>4.3</v>
      </c>
      <c r="E864" s="34">
        <v>3</v>
      </c>
      <c r="F864" s="34">
        <v>13.9</v>
      </c>
      <c r="G864" s="34">
        <v>8.6</v>
      </c>
      <c r="H864" s="34">
        <v>5</v>
      </c>
      <c r="I864" s="34">
        <v>6.5</v>
      </c>
    </row>
    <row r="865" spans="2:9" ht="15.75" hidden="1">
      <c r="B865" s="40" t="s">
        <v>209</v>
      </c>
      <c r="C865" s="34">
        <v>0.4</v>
      </c>
      <c r="D865" s="34">
        <v>0.8</v>
      </c>
      <c r="E865" s="34">
        <v>1.2</v>
      </c>
      <c r="F865" s="34">
        <v>9</v>
      </c>
      <c r="G865" s="34">
        <v>3.3</v>
      </c>
      <c r="H865" s="34">
        <v>1.3</v>
      </c>
      <c r="I865" s="34">
        <v>4.3</v>
      </c>
    </row>
    <row r="866" spans="2:9" ht="15.75" hidden="1">
      <c r="B866" s="40" t="s">
        <v>210</v>
      </c>
      <c r="C866" s="34">
        <v>0.2</v>
      </c>
      <c r="D866" s="34">
        <v>8.1</v>
      </c>
      <c r="E866" s="34">
        <v>5.1</v>
      </c>
      <c r="F866" s="34">
        <v>14.7</v>
      </c>
      <c r="G866" s="34">
        <v>8.3</v>
      </c>
      <c r="H866" s="34">
        <v>4.6</v>
      </c>
      <c r="I866" s="34">
        <v>7.4</v>
      </c>
    </row>
    <row r="867" spans="2:9" ht="15.75" hidden="1">
      <c r="B867" s="40" t="s">
        <v>211</v>
      </c>
      <c r="C867" s="34">
        <v>0.3</v>
      </c>
      <c r="D867" s="34">
        <v>2.2</v>
      </c>
      <c r="E867" s="34">
        <v>0.6</v>
      </c>
      <c r="F867" s="34">
        <v>10.2</v>
      </c>
      <c r="G867" s="34">
        <v>7.6</v>
      </c>
      <c r="H867" s="34">
        <v>7.3</v>
      </c>
      <c r="I867" s="34">
        <v>2.2</v>
      </c>
    </row>
    <row r="868" spans="2:12" s="12" customFormat="1" ht="15.75" hidden="1">
      <c r="B868" s="15" t="s">
        <v>307</v>
      </c>
      <c r="C868" s="1"/>
      <c r="D868" s="1"/>
      <c r="E868" s="1"/>
      <c r="F868" s="1"/>
      <c r="G868" s="1"/>
      <c r="H868" s="1"/>
      <c r="I868" s="1"/>
      <c r="J868" s="44"/>
      <c r="K868" s="44"/>
      <c r="L868" s="14"/>
    </row>
    <row r="869" spans="2:12" ht="15" customHeight="1" hidden="1">
      <c r="B869" s="12"/>
      <c r="C869" s="17"/>
      <c r="D869" s="38"/>
      <c r="E869" s="38"/>
      <c r="F869" s="38"/>
      <c r="G869" s="17"/>
      <c r="H869" s="17"/>
      <c r="I869" s="17"/>
      <c r="J869" s="32"/>
      <c r="K869" s="32"/>
      <c r="L869" s="26"/>
    </row>
    <row r="870" spans="2:13" ht="15" customHeight="1" hidden="1">
      <c r="B870" s="165" t="s">
        <v>264</v>
      </c>
      <c r="C870" s="165"/>
      <c r="D870" s="165"/>
      <c r="E870" s="165"/>
      <c r="F870" s="165"/>
      <c r="G870" s="165"/>
      <c r="H870" s="165"/>
      <c r="I870" s="165"/>
      <c r="J870" s="165"/>
      <c r="K870" s="165"/>
      <c r="L870" s="165"/>
      <c r="M870" s="165"/>
    </row>
    <row r="871" spans="2:9" ht="15" customHeight="1" hidden="1">
      <c r="B871" s="36"/>
      <c r="C871" s="23" t="s">
        <v>268</v>
      </c>
      <c r="D871" s="23" t="s">
        <v>269</v>
      </c>
      <c r="E871" s="23" t="s">
        <v>270</v>
      </c>
      <c r="F871" s="23" t="s">
        <v>271</v>
      </c>
      <c r="G871" s="23" t="s">
        <v>272</v>
      </c>
      <c r="H871" s="23" t="s">
        <v>273</v>
      </c>
      <c r="I871" s="23" t="s">
        <v>274</v>
      </c>
    </row>
    <row r="872" spans="2:9" ht="15.75" hidden="1">
      <c r="B872" s="22" t="s">
        <v>125</v>
      </c>
      <c r="C872" s="34">
        <v>0.8</v>
      </c>
      <c r="D872" s="34">
        <v>1.5</v>
      </c>
      <c r="E872" s="34">
        <v>1.4</v>
      </c>
      <c r="F872" s="34">
        <v>13.4</v>
      </c>
      <c r="G872" s="34">
        <v>6.9</v>
      </c>
      <c r="H872" s="34">
        <v>4.8</v>
      </c>
      <c r="I872" s="34">
        <v>6.4</v>
      </c>
    </row>
    <row r="873" spans="2:9" ht="15.75" hidden="1">
      <c r="B873" s="22" t="s">
        <v>242</v>
      </c>
      <c r="C873" s="34">
        <v>0.4</v>
      </c>
      <c r="D873" s="34">
        <v>1.3</v>
      </c>
      <c r="E873" s="34">
        <v>1.2</v>
      </c>
      <c r="F873" s="34">
        <v>13.7</v>
      </c>
      <c r="G873" s="34">
        <v>6</v>
      </c>
      <c r="H873" s="34">
        <v>4.7</v>
      </c>
      <c r="I873" s="34">
        <v>5.2</v>
      </c>
    </row>
    <row r="874" spans="2:9" ht="15.75" hidden="1">
      <c r="B874" s="22" t="s">
        <v>244</v>
      </c>
      <c r="C874" s="34">
        <v>0.5</v>
      </c>
      <c r="D874" s="34">
        <v>1.2</v>
      </c>
      <c r="E874" s="34">
        <v>1.2</v>
      </c>
      <c r="F874" s="34">
        <v>11.6</v>
      </c>
      <c r="G874" s="34">
        <v>6.4</v>
      </c>
      <c r="H874" s="34">
        <v>3.9</v>
      </c>
      <c r="I874" s="34">
        <v>5.9</v>
      </c>
    </row>
    <row r="875" spans="2:9" ht="15" customHeight="1" hidden="1">
      <c r="B875" s="40" t="s">
        <v>50</v>
      </c>
      <c r="C875" s="34">
        <v>0.7</v>
      </c>
      <c r="D875" s="34">
        <v>0.3</v>
      </c>
      <c r="E875" s="34">
        <v>2.2</v>
      </c>
      <c r="F875" s="34">
        <v>16.6</v>
      </c>
      <c r="G875" s="34">
        <v>11</v>
      </c>
      <c r="H875" s="34">
        <v>6.8</v>
      </c>
      <c r="I875" s="34">
        <v>2.2</v>
      </c>
    </row>
    <row r="876" spans="2:9" ht="15.75" hidden="1">
      <c r="B876" s="40" t="s">
        <v>235</v>
      </c>
      <c r="C876" s="34">
        <v>0.3</v>
      </c>
      <c r="D876" s="34">
        <v>2.1</v>
      </c>
      <c r="E876" s="34">
        <v>1.9</v>
      </c>
      <c r="F876" s="34">
        <v>24.5</v>
      </c>
      <c r="G876" s="34">
        <v>8.7</v>
      </c>
      <c r="H876" s="34">
        <v>7.4</v>
      </c>
      <c r="I876" s="34">
        <v>4.9</v>
      </c>
    </row>
    <row r="877" spans="2:9" ht="15.75" hidden="1">
      <c r="B877" s="40" t="s">
        <v>200</v>
      </c>
      <c r="C877" s="34">
        <v>0</v>
      </c>
      <c r="D877" s="34">
        <v>1.2</v>
      </c>
      <c r="E877" s="34">
        <v>1.3</v>
      </c>
      <c r="F877" s="34">
        <v>15</v>
      </c>
      <c r="G877" s="34">
        <v>5.9</v>
      </c>
      <c r="H877" s="34">
        <v>5.7</v>
      </c>
      <c r="I877" s="34">
        <v>7.8</v>
      </c>
    </row>
    <row r="878" spans="2:9" ht="15.75" hidden="1">
      <c r="B878" s="40" t="s">
        <v>201</v>
      </c>
      <c r="C878" s="34">
        <v>0.7</v>
      </c>
      <c r="D878" s="34">
        <v>0.6</v>
      </c>
      <c r="E878" s="34">
        <v>0.6</v>
      </c>
      <c r="F878" s="34">
        <v>10.5</v>
      </c>
      <c r="G878" s="34">
        <v>6.1</v>
      </c>
      <c r="H878" s="34">
        <v>7.4</v>
      </c>
      <c r="I878" s="34">
        <v>5.7</v>
      </c>
    </row>
    <row r="879" spans="2:9" ht="15.75" hidden="1">
      <c r="B879" s="40" t="s">
        <v>202</v>
      </c>
      <c r="C879" s="34">
        <v>0.5</v>
      </c>
      <c r="D879" s="34">
        <v>2.3</v>
      </c>
      <c r="E879" s="34">
        <v>3.3</v>
      </c>
      <c r="F879" s="34">
        <v>4.4</v>
      </c>
      <c r="G879" s="34">
        <v>2.2</v>
      </c>
      <c r="H879" s="34">
        <v>3.9</v>
      </c>
      <c r="I879" s="34">
        <v>4.9</v>
      </c>
    </row>
    <row r="880" spans="2:9" ht="15.75" hidden="1">
      <c r="B880" s="40" t="s">
        <v>122</v>
      </c>
      <c r="C880" s="34">
        <v>0.4</v>
      </c>
      <c r="D880" s="34">
        <v>1.4</v>
      </c>
      <c r="E880" s="34">
        <v>0.7</v>
      </c>
      <c r="F880" s="34">
        <v>14.9</v>
      </c>
      <c r="G880" s="34">
        <v>6.9</v>
      </c>
      <c r="H880" s="34">
        <v>4</v>
      </c>
      <c r="I880" s="34">
        <v>5.7</v>
      </c>
    </row>
    <row r="881" spans="2:9" ht="15.75" hidden="1">
      <c r="B881" s="40" t="s">
        <v>204</v>
      </c>
      <c r="C881" s="34">
        <v>0.5</v>
      </c>
      <c r="D881" s="34">
        <v>1.7</v>
      </c>
      <c r="E881" s="34">
        <v>1.7</v>
      </c>
      <c r="F881" s="34">
        <v>23.1</v>
      </c>
      <c r="G881" s="34">
        <v>5.9</v>
      </c>
      <c r="H881" s="34">
        <v>4</v>
      </c>
      <c r="I881" s="34">
        <v>7.4</v>
      </c>
    </row>
    <row r="882" spans="2:9" ht="15.75" hidden="1">
      <c r="B882" s="40" t="s">
        <v>205</v>
      </c>
      <c r="C882" s="34">
        <v>3</v>
      </c>
      <c r="D882" s="34">
        <v>0.4</v>
      </c>
      <c r="E882" s="34">
        <v>0.5</v>
      </c>
      <c r="F882" s="34">
        <v>10.1</v>
      </c>
      <c r="G882" s="34">
        <v>3.4</v>
      </c>
      <c r="H882" s="34">
        <v>4.8</v>
      </c>
      <c r="I882" s="34">
        <v>100</v>
      </c>
    </row>
    <row r="883" spans="2:9" ht="15.75" hidden="1">
      <c r="B883" s="40" t="s">
        <v>124</v>
      </c>
      <c r="C883" s="34">
        <v>0</v>
      </c>
      <c r="D883" s="34">
        <v>1.9</v>
      </c>
      <c r="E883" s="34">
        <v>0.7</v>
      </c>
      <c r="F883" s="34">
        <v>15.3</v>
      </c>
      <c r="G883" s="34">
        <v>5.3</v>
      </c>
      <c r="H883" s="34">
        <v>8</v>
      </c>
      <c r="I883" s="34">
        <v>2</v>
      </c>
    </row>
    <row r="884" spans="2:9" ht="15.75" hidden="1">
      <c r="B884" s="40" t="s">
        <v>207</v>
      </c>
      <c r="C884" s="34">
        <v>0</v>
      </c>
      <c r="D884" s="34">
        <v>0.3</v>
      </c>
      <c r="E884" s="34">
        <v>0.2</v>
      </c>
      <c r="F884" s="34">
        <v>7.3</v>
      </c>
      <c r="G884" s="34">
        <v>2.9</v>
      </c>
      <c r="H884" s="34">
        <v>1.1</v>
      </c>
      <c r="I884" s="34">
        <v>2.2</v>
      </c>
    </row>
    <row r="885" spans="2:9" ht="15.75" hidden="1">
      <c r="B885" s="40" t="s">
        <v>208</v>
      </c>
      <c r="C885" s="34">
        <v>0.7</v>
      </c>
      <c r="D885" s="34">
        <v>1.2</v>
      </c>
      <c r="E885" s="34">
        <v>1.4</v>
      </c>
      <c r="F885" s="34">
        <v>8.3</v>
      </c>
      <c r="G885" s="34">
        <v>4.1</v>
      </c>
      <c r="H885" s="34">
        <v>1.9</v>
      </c>
      <c r="I885" s="34">
        <v>6.4</v>
      </c>
    </row>
    <row r="886" spans="2:9" ht="15.75" hidden="1">
      <c r="B886" s="40" t="s">
        <v>209</v>
      </c>
      <c r="C886" s="34">
        <v>0.2</v>
      </c>
      <c r="D886" s="34">
        <v>0.3</v>
      </c>
      <c r="E886" s="34">
        <v>0.5</v>
      </c>
      <c r="F886" s="34">
        <v>4.7</v>
      </c>
      <c r="G886" s="34">
        <v>1.8</v>
      </c>
      <c r="H886" s="34">
        <v>0.9</v>
      </c>
      <c r="I886" s="34">
        <v>1.8</v>
      </c>
    </row>
    <row r="887" spans="2:9" ht="15.75" hidden="1">
      <c r="B887" s="40" t="s">
        <v>210</v>
      </c>
      <c r="C887" s="34">
        <v>0.5</v>
      </c>
      <c r="D887" s="34">
        <v>5.3</v>
      </c>
      <c r="E887" s="34">
        <v>3.1</v>
      </c>
      <c r="F887" s="34">
        <v>10.1</v>
      </c>
      <c r="G887" s="34">
        <v>5.3</v>
      </c>
      <c r="H887" s="34">
        <v>2.5</v>
      </c>
      <c r="I887" s="34">
        <v>5.6</v>
      </c>
    </row>
    <row r="888" spans="2:9" ht="15.75" hidden="1">
      <c r="B888" s="40" t="s">
        <v>211</v>
      </c>
      <c r="C888" s="34">
        <v>0.3</v>
      </c>
      <c r="D888" s="34">
        <v>0</v>
      </c>
      <c r="E888" s="34">
        <v>0</v>
      </c>
      <c r="F888" s="34">
        <v>5.4</v>
      </c>
      <c r="G888" s="34">
        <v>3.1</v>
      </c>
      <c r="H888" s="34">
        <v>5.7</v>
      </c>
      <c r="I888" s="34">
        <v>2.9</v>
      </c>
    </row>
    <row r="889" spans="2:12" s="12" customFormat="1" ht="15.75" hidden="1">
      <c r="B889" s="15" t="s">
        <v>307</v>
      </c>
      <c r="C889" s="1"/>
      <c r="D889" s="1"/>
      <c r="E889" s="1"/>
      <c r="F889" s="1"/>
      <c r="G889" s="1"/>
      <c r="H889" s="1"/>
      <c r="I889" s="1"/>
      <c r="J889" s="44"/>
      <c r="K889" s="44"/>
      <c r="L889" s="14"/>
    </row>
    <row r="890" spans="2:12" ht="15" customHeight="1" hidden="1">
      <c r="B890" s="12"/>
      <c r="C890" s="60"/>
      <c r="D890" s="60"/>
      <c r="E890" s="60"/>
      <c r="F890" s="60"/>
      <c r="G890" s="60"/>
      <c r="H890" s="60"/>
      <c r="I890" s="60"/>
      <c r="J890" s="32"/>
      <c r="K890" s="32"/>
      <c r="L890" s="26"/>
    </row>
    <row r="891" spans="2:13" ht="15" customHeight="1" hidden="1">
      <c r="B891" s="165" t="s">
        <v>275</v>
      </c>
      <c r="C891" s="165"/>
      <c r="D891" s="165"/>
      <c r="E891" s="165"/>
      <c r="F891" s="165"/>
      <c r="G891" s="165"/>
      <c r="H891" s="165"/>
      <c r="I891" s="165"/>
      <c r="J891" s="165"/>
      <c r="K891" s="165"/>
      <c r="L891" s="165"/>
      <c r="M891" s="165"/>
    </row>
    <row r="892" spans="2:9" ht="15" customHeight="1" hidden="1">
      <c r="B892" s="36"/>
      <c r="C892" s="23" t="s">
        <v>123</v>
      </c>
      <c r="D892" s="23" t="s">
        <v>239</v>
      </c>
      <c r="E892" s="23" t="s">
        <v>370</v>
      </c>
      <c r="F892" s="23" t="s">
        <v>240</v>
      </c>
      <c r="G892" s="23" t="s">
        <v>372</v>
      </c>
      <c r="H892" s="23" t="s">
        <v>369</v>
      </c>
      <c r="I892" s="23" t="s">
        <v>359</v>
      </c>
    </row>
    <row r="893" spans="2:10" s="12" customFormat="1" ht="15.75" hidden="1">
      <c r="B893" s="22" t="s">
        <v>125</v>
      </c>
      <c r="C893" s="34">
        <f>C515</f>
        <v>1.2</v>
      </c>
      <c r="D893" s="34">
        <f>C536</f>
        <v>1.8</v>
      </c>
      <c r="E893" s="34">
        <f>C557</f>
        <v>1.4</v>
      </c>
      <c r="F893" s="34">
        <f>C578</f>
        <v>0.7</v>
      </c>
      <c r="G893" s="34">
        <f>C662</f>
        <v>1.5</v>
      </c>
      <c r="H893" s="34">
        <f>C683</f>
        <v>0.8</v>
      </c>
      <c r="I893" s="34">
        <f>C641</f>
        <v>1.5</v>
      </c>
      <c r="J893" s="25"/>
    </row>
    <row r="894" spans="2:9" ht="15.75" hidden="1">
      <c r="B894" s="22" t="s">
        <v>242</v>
      </c>
      <c r="C894" s="34">
        <f>C516</f>
        <v>0.8</v>
      </c>
      <c r="D894" s="34">
        <f>C537</f>
        <v>1.1</v>
      </c>
      <c r="E894" s="34">
        <f>C558</f>
        <v>1</v>
      </c>
      <c r="F894" s="34">
        <f>C579</f>
        <v>0.5</v>
      </c>
      <c r="G894" s="34">
        <f>C663</f>
        <v>1.1</v>
      </c>
      <c r="H894" s="34">
        <f>C684</f>
        <v>0.5</v>
      </c>
      <c r="I894" s="34">
        <f>C642</f>
        <v>1.1</v>
      </c>
    </row>
    <row r="895" spans="2:9" ht="15.75" hidden="1">
      <c r="B895" s="22" t="s">
        <v>244</v>
      </c>
      <c r="C895" s="34">
        <f>C517</f>
        <v>0.8</v>
      </c>
      <c r="D895" s="34">
        <f>C538</f>
        <v>0.8</v>
      </c>
      <c r="E895" s="34">
        <f>C559</f>
        <v>0.9</v>
      </c>
      <c r="F895" s="34">
        <f>C580</f>
        <v>0.8</v>
      </c>
      <c r="G895" s="34">
        <f>C664</f>
        <v>1.1</v>
      </c>
      <c r="H895" s="34">
        <f>C685</f>
        <v>0.5</v>
      </c>
      <c r="I895" s="34">
        <f>C643</f>
        <v>1</v>
      </c>
    </row>
    <row r="896" spans="2:9" ht="15" customHeight="1" hidden="1">
      <c r="B896" s="40" t="s">
        <v>50</v>
      </c>
      <c r="C896" s="34">
        <f>C518</f>
        <v>0.7</v>
      </c>
      <c r="D896" s="34">
        <f>C539</f>
        <v>1</v>
      </c>
      <c r="E896" s="34">
        <f>C560</f>
        <v>0</v>
      </c>
      <c r="F896" s="34">
        <f>C581</f>
        <v>0</v>
      </c>
      <c r="G896" s="34">
        <f>C665</f>
        <v>0.6</v>
      </c>
      <c r="H896" s="34">
        <f>C686</f>
        <v>0.7</v>
      </c>
      <c r="I896" s="34">
        <f>C644</f>
        <v>1</v>
      </c>
    </row>
    <row r="897" spans="2:9" ht="15.75" hidden="1">
      <c r="B897" s="40" t="s">
        <v>235</v>
      </c>
      <c r="C897" s="34">
        <f aca="true" t="shared" si="6" ref="C897:C909">C519</f>
        <v>1.4</v>
      </c>
      <c r="D897" s="34">
        <f aca="true" t="shared" si="7" ref="D897:D909">C540</f>
        <v>1.3</v>
      </c>
      <c r="E897" s="34">
        <f aca="true" t="shared" si="8" ref="E897:E909">C561</f>
        <v>1.4</v>
      </c>
      <c r="F897" s="34">
        <f aca="true" t="shared" si="9" ref="F897:F909">C582</f>
        <v>2.1</v>
      </c>
      <c r="G897" s="34">
        <f aca="true" t="shared" si="10" ref="G897:G909">C666</f>
        <v>2.1</v>
      </c>
      <c r="H897" s="34">
        <f aca="true" t="shared" si="11" ref="H897:H909">C687</f>
        <v>0.7</v>
      </c>
      <c r="I897" s="34">
        <f aca="true" t="shared" si="12" ref="I897:I909">C645</f>
        <v>1.3</v>
      </c>
    </row>
    <row r="898" spans="2:9" ht="15.75" hidden="1">
      <c r="B898" s="40" t="s">
        <v>200</v>
      </c>
      <c r="C898" s="34">
        <f t="shared" si="6"/>
        <v>0.6</v>
      </c>
      <c r="D898" s="34">
        <f t="shared" si="7"/>
        <v>0</v>
      </c>
      <c r="E898" s="34">
        <f t="shared" si="8"/>
        <v>0.7</v>
      </c>
      <c r="F898" s="34">
        <f t="shared" si="9"/>
        <v>0.8</v>
      </c>
      <c r="G898" s="34">
        <f t="shared" si="10"/>
        <v>0.6</v>
      </c>
      <c r="H898" s="34">
        <f t="shared" si="11"/>
        <v>0.7</v>
      </c>
      <c r="I898" s="34">
        <f t="shared" si="12"/>
        <v>0.5</v>
      </c>
    </row>
    <row r="899" spans="2:9" ht="15.75" hidden="1">
      <c r="B899" s="40" t="s">
        <v>201</v>
      </c>
      <c r="C899" s="34">
        <f t="shared" si="6"/>
        <v>0.2</v>
      </c>
      <c r="D899" s="34">
        <f t="shared" si="7"/>
        <v>0</v>
      </c>
      <c r="E899" s="34">
        <f t="shared" si="8"/>
        <v>0</v>
      </c>
      <c r="F899" s="34">
        <f t="shared" si="9"/>
        <v>2.1</v>
      </c>
      <c r="G899" s="34">
        <f t="shared" si="10"/>
        <v>0.3</v>
      </c>
      <c r="H899" s="34">
        <f t="shared" si="11"/>
        <v>0</v>
      </c>
      <c r="I899" s="34">
        <f t="shared" si="12"/>
        <v>0</v>
      </c>
    </row>
    <row r="900" spans="2:9" ht="15.75" hidden="1">
      <c r="B900" s="40" t="s">
        <v>202</v>
      </c>
      <c r="C900" s="34">
        <f t="shared" si="6"/>
        <v>2.1</v>
      </c>
      <c r="D900" s="34">
        <f t="shared" si="7"/>
        <v>3.1</v>
      </c>
      <c r="E900" s="34">
        <f t="shared" si="8"/>
        <v>0.6</v>
      </c>
      <c r="F900" s="34">
        <f t="shared" si="9"/>
        <v>3.7</v>
      </c>
      <c r="G900" s="34">
        <f t="shared" si="10"/>
        <v>2.8</v>
      </c>
      <c r="H900" s="34">
        <f t="shared" si="11"/>
        <v>1.4</v>
      </c>
      <c r="I900" s="34">
        <f t="shared" si="12"/>
        <v>2.1</v>
      </c>
    </row>
    <row r="901" spans="2:9" ht="15.75" hidden="1">
      <c r="B901" s="40" t="s">
        <v>122</v>
      </c>
      <c r="C901" s="34">
        <f t="shared" si="6"/>
        <v>0.4</v>
      </c>
      <c r="D901" s="34">
        <f t="shared" si="7"/>
        <v>0.5</v>
      </c>
      <c r="E901" s="34">
        <f t="shared" si="8"/>
        <v>0.3</v>
      </c>
      <c r="F901" s="34">
        <f t="shared" si="9"/>
        <v>0.7</v>
      </c>
      <c r="G901" s="34">
        <f t="shared" si="10"/>
        <v>0.6</v>
      </c>
      <c r="H901" s="34">
        <f t="shared" si="11"/>
        <v>0.2</v>
      </c>
      <c r="I901" s="34">
        <f t="shared" si="12"/>
        <v>0.4</v>
      </c>
    </row>
    <row r="902" spans="2:9" ht="15.75" hidden="1">
      <c r="B902" s="40" t="s">
        <v>204</v>
      </c>
      <c r="C902" s="34">
        <f t="shared" si="6"/>
        <v>0.8</v>
      </c>
      <c r="D902" s="34">
        <f t="shared" si="7"/>
        <v>1.6</v>
      </c>
      <c r="E902" s="34">
        <f t="shared" si="8"/>
        <v>0.8</v>
      </c>
      <c r="F902" s="34">
        <f t="shared" si="9"/>
        <v>0.3</v>
      </c>
      <c r="G902" s="34">
        <f t="shared" si="10"/>
        <v>1.3</v>
      </c>
      <c r="H902" s="34">
        <f t="shared" si="11"/>
        <v>0.3</v>
      </c>
      <c r="I902" s="34">
        <f t="shared" si="12"/>
        <v>0.8</v>
      </c>
    </row>
    <row r="903" spans="2:9" ht="15.75" hidden="1">
      <c r="B903" s="40" t="s">
        <v>205</v>
      </c>
      <c r="C903" s="34">
        <f t="shared" si="6"/>
        <v>5.2</v>
      </c>
      <c r="D903" s="34">
        <f t="shared" si="7"/>
        <v>3.3</v>
      </c>
      <c r="E903" s="34">
        <f t="shared" si="8"/>
        <v>12.9</v>
      </c>
      <c r="F903" s="34">
        <f t="shared" si="9"/>
        <v>5.3</v>
      </c>
      <c r="G903" s="34">
        <f t="shared" si="10"/>
        <v>6.3</v>
      </c>
      <c r="H903" s="34">
        <f t="shared" si="11"/>
        <v>3.9</v>
      </c>
      <c r="I903" s="34">
        <f t="shared" si="12"/>
        <v>5.9</v>
      </c>
    </row>
    <row r="904" spans="2:9" ht="15.75" hidden="1">
      <c r="B904" s="40" t="s">
        <v>124</v>
      </c>
      <c r="C904" s="34">
        <f t="shared" si="6"/>
        <v>0</v>
      </c>
      <c r="D904" s="34">
        <f t="shared" si="7"/>
        <v>0</v>
      </c>
      <c r="E904" s="34">
        <f t="shared" si="8"/>
        <v>0</v>
      </c>
      <c r="F904" s="34">
        <f t="shared" si="9"/>
        <v>0</v>
      </c>
      <c r="G904" s="34">
        <f t="shared" si="10"/>
        <v>0</v>
      </c>
      <c r="H904" s="34">
        <f t="shared" si="11"/>
        <v>0</v>
      </c>
      <c r="I904" s="34">
        <f t="shared" si="12"/>
        <v>0</v>
      </c>
    </row>
    <row r="905" spans="2:9" ht="15.75" hidden="1">
      <c r="B905" s="40" t="s">
        <v>207</v>
      </c>
      <c r="C905" s="34">
        <f t="shared" si="6"/>
        <v>0.1</v>
      </c>
      <c r="D905" s="34">
        <f t="shared" si="7"/>
        <v>0.5</v>
      </c>
      <c r="E905" s="34">
        <f t="shared" si="8"/>
        <v>0</v>
      </c>
      <c r="F905" s="34">
        <f t="shared" si="9"/>
        <v>0.1</v>
      </c>
      <c r="G905" s="34">
        <f t="shared" si="10"/>
        <v>0.1</v>
      </c>
      <c r="H905" s="34">
        <f t="shared" si="11"/>
        <v>0.1</v>
      </c>
      <c r="I905" s="34">
        <f t="shared" si="12"/>
        <v>0.3</v>
      </c>
    </row>
    <row r="906" spans="2:9" ht="15.75" hidden="1">
      <c r="B906" s="40" t="s">
        <v>208</v>
      </c>
      <c r="C906" s="34">
        <f t="shared" si="6"/>
        <v>0.9</v>
      </c>
      <c r="D906" s="34">
        <f t="shared" si="7"/>
        <v>1.1</v>
      </c>
      <c r="E906" s="34">
        <f t="shared" si="8"/>
        <v>0.6</v>
      </c>
      <c r="F906" s="34">
        <f t="shared" si="9"/>
        <v>1.1</v>
      </c>
      <c r="G906" s="34">
        <f t="shared" si="10"/>
        <v>1.3</v>
      </c>
      <c r="H906" s="34">
        <f t="shared" si="11"/>
        <v>0.4</v>
      </c>
      <c r="I906" s="34">
        <f t="shared" si="12"/>
        <v>1</v>
      </c>
    </row>
    <row r="907" spans="2:9" ht="15.75" hidden="1">
      <c r="B907" s="40" t="s">
        <v>209</v>
      </c>
      <c r="C907" s="34">
        <f t="shared" si="6"/>
        <v>0.2</v>
      </c>
      <c r="D907" s="34">
        <f t="shared" si="7"/>
        <v>1.3</v>
      </c>
      <c r="E907" s="34">
        <f t="shared" si="8"/>
        <v>0.1</v>
      </c>
      <c r="F907" s="34">
        <f t="shared" si="9"/>
        <v>0.1</v>
      </c>
      <c r="G907" s="34">
        <f t="shared" si="10"/>
        <v>0.3</v>
      </c>
      <c r="H907" s="34">
        <f t="shared" si="11"/>
        <v>0.2</v>
      </c>
      <c r="I907" s="34">
        <f t="shared" si="12"/>
        <v>0.8</v>
      </c>
    </row>
    <row r="908" spans="2:9" ht="15.75" hidden="1">
      <c r="B908" s="40" t="s">
        <v>210</v>
      </c>
      <c r="C908" s="34">
        <f t="shared" si="6"/>
        <v>0.2</v>
      </c>
      <c r="D908" s="34">
        <f t="shared" si="7"/>
        <v>0.3</v>
      </c>
      <c r="E908" s="34">
        <f t="shared" si="8"/>
        <v>0</v>
      </c>
      <c r="F908" s="34">
        <f t="shared" si="9"/>
        <v>0.2</v>
      </c>
      <c r="G908" s="34">
        <f t="shared" si="10"/>
        <v>0.4</v>
      </c>
      <c r="H908" s="34">
        <f t="shared" si="11"/>
        <v>0</v>
      </c>
      <c r="I908" s="34">
        <f t="shared" si="12"/>
        <v>0.2</v>
      </c>
    </row>
    <row r="909" spans="2:9" ht="15.75" hidden="1">
      <c r="B909" s="40" t="s">
        <v>211</v>
      </c>
      <c r="C909" s="34">
        <f t="shared" si="6"/>
        <v>0.5</v>
      </c>
      <c r="D909" s="34">
        <f t="shared" si="7"/>
        <v>1.8</v>
      </c>
      <c r="E909" s="34">
        <f t="shared" si="8"/>
        <v>0</v>
      </c>
      <c r="F909" s="34">
        <f t="shared" si="9"/>
        <v>0.4</v>
      </c>
      <c r="G909" s="34">
        <f t="shared" si="10"/>
        <v>0.8</v>
      </c>
      <c r="H909" s="34">
        <f t="shared" si="11"/>
        <v>0.3</v>
      </c>
      <c r="I909" s="34">
        <f t="shared" si="12"/>
        <v>1</v>
      </c>
    </row>
    <row r="910" spans="2:12" s="12" customFormat="1" ht="15.75" hidden="1">
      <c r="B910" s="15" t="s">
        <v>306</v>
      </c>
      <c r="C910" s="1"/>
      <c r="D910" s="1"/>
      <c r="E910" s="1"/>
      <c r="F910" s="1"/>
      <c r="G910" s="1"/>
      <c r="H910" s="1"/>
      <c r="I910" s="1"/>
      <c r="J910" s="44"/>
      <c r="K910" s="44"/>
      <c r="L910" s="14"/>
    </row>
    <row r="911" spans="2:12" s="12" customFormat="1" ht="15.75" hidden="1">
      <c r="B911" s="15"/>
      <c r="C911" s="1"/>
      <c r="D911" s="1"/>
      <c r="E911" s="1"/>
      <c r="F911" s="1"/>
      <c r="G911" s="1"/>
      <c r="H911" s="1"/>
      <c r="I911" s="1"/>
      <c r="J911" s="44"/>
      <c r="K911" s="44"/>
      <c r="L911" s="14"/>
    </row>
    <row r="912" spans="2:13" ht="15" customHeight="1" hidden="1">
      <c r="B912" s="165" t="s">
        <v>276</v>
      </c>
      <c r="C912" s="165"/>
      <c r="D912" s="165"/>
      <c r="E912" s="165"/>
      <c r="F912" s="165"/>
      <c r="G912" s="165"/>
      <c r="H912" s="165"/>
      <c r="I912" s="165"/>
      <c r="J912" s="165"/>
      <c r="K912" s="165"/>
      <c r="L912" s="165"/>
      <c r="M912" s="165"/>
    </row>
    <row r="913" spans="2:9" ht="15" customHeight="1" hidden="1">
      <c r="B913" s="36"/>
      <c r="C913" s="23" t="s">
        <v>123</v>
      </c>
      <c r="D913" s="23" t="s">
        <v>239</v>
      </c>
      <c r="E913" s="23" t="s">
        <v>370</v>
      </c>
      <c r="F913" s="23" t="s">
        <v>240</v>
      </c>
      <c r="G913" s="23" t="s">
        <v>372</v>
      </c>
      <c r="H913" s="23" t="s">
        <v>369</v>
      </c>
      <c r="I913" s="23" t="s">
        <v>359</v>
      </c>
    </row>
    <row r="914" spans="2:9" ht="15.75" hidden="1">
      <c r="B914" s="22" t="s">
        <v>125</v>
      </c>
      <c r="C914" s="34">
        <f>D515</f>
        <v>1.7</v>
      </c>
      <c r="D914" s="34">
        <f>D536</f>
        <v>2.2</v>
      </c>
      <c r="E914" s="34">
        <f>D557</f>
        <v>2.2</v>
      </c>
      <c r="F914" s="34">
        <f>D578</f>
        <v>1</v>
      </c>
      <c r="G914" s="34">
        <f>D662</f>
        <v>2.2</v>
      </c>
      <c r="H914" s="34">
        <f>D683</f>
        <v>1.2</v>
      </c>
      <c r="I914" s="34">
        <f>D641</f>
        <v>2.3</v>
      </c>
    </row>
    <row r="915" spans="2:9" ht="15.75" hidden="1">
      <c r="B915" s="22" t="s">
        <v>242</v>
      </c>
      <c r="C915" s="34">
        <f>D516</f>
        <v>1.8</v>
      </c>
      <c r="D915" s="34">
        <f>D537</f>
        <v>2.4</v>
      </c>
      <c r="E915" s="34">
        <f>D558</f>
        <v>2.6</v>
      </c>
      <c r="F915" s="34">
        <f>D579</f>
        <v>0.8</v>
      </c>
      <c r="G915" s="34">
        <f>D663</f>
        <v>2.4</v>
      </c>
      <c r="H915" s="34">
        <f>D684</f>
        <v>1.1</v>
      </c>
      <c r="I915" s="34">
        <f>D642</f>
        <v>2.6</v>
      </c>
    </row>
    <row r="916" spans="2:9" ht="15.75" hidden="1">
      <c r="B916" s="22" t="s">
        <v>244</v>
      </c>
      <c r="C916" s="34">
        <f>D517</f>
        <v>1.4</v>
      </c>
      <c r="D916" s="34">
        <f>D538</f>
        <v>1.8</v>
      </c>
      <c r="E916" s="34">
        <f>D559</f>
        <v>2</v>
      </c>
      <c r="F916" s="34">
        <f>D580</f>
        <v>1.1</v>
      </c>
      <c r="G916" s="34">
        <f>D664</f>
        <v>1.9</v>
      </c>
      <c r="H916" s="34">
        <f>D685</f>
        <v>1</v>
      </c>
      <c r="I916" s="34">
        <f>D643</f>
        <v>2.2</v>
      </c>
    </row>
    <row r="917" spans="2:9" ht="15" customHeight="1" hidden="1">
      <c r="B917" s="40" t="s">
        <v>50</v>
      </c>
      <c r="C917" s="34">
        <f>D518</f>
        <v>0.2</v>
      </c>
      <c r="D917" s="34">
        <f>D539</f>
        <v>0.2</v>
      </c>
      <c r="E917" s="34">
        <f>D560</f>
        <v>0</v>
      </c>
      <c r="F917" s="34">
        <f>D581</f>
        <v>0</v>
      </c>
      <c r="G917" s="34">
        <f>D665</f>
        <v>0</v>
      </c>
      <c r="H917" s="34">
        <f>D686</f>
        <v>0.3</v>
      </c>
      <c r="I917" s="34">
        <f>D644</f>
        <v>0</v>
      </c>
    </row>
    <row r="918" spans="2:9" ht="15.75" hidden="1">
      <c r="B918" s="40" t="s">
        <v>235</v>
      </c>
      <c r="C918" s="34">
        <f aca="true" t="shared" si="13" ref="C918:C930">D519</f>
        <v>4</v>
      </c>
      <c r="D918" s="34">
        <f aca="true" t="shared" si="14" ref="D918:D930">D540</f>
        <v>3.9</v>
      </c>
      <c r="E918" s="34">
        <f aca="true" t="shared" si="15" ref="E918:E930">D561</f>
        <v>4.2</v>
      </c>
      <c r="F918" s="34">
        <f aca="true" t="shared" si="16" ref="F918:F930">D582</f>
        <v>2</v>
      </c>
      <c r="G918" s="34">
        <f aca="true" t="shared" si="17" ref="G918:G930">D666</f>
        <v>5.5</v>
      </c>
      <c r="H918" s="34">
        <f aca="true" t="shared" si="18" ref="H918:H930">D687</f>
        <v>2.3</v>
      </c>
      <c r="I918" s="34">
        <f aca="true" t="shared" si="19" ref="I918:I930">D645</f>
        <v>4.1</v>
      </c>
    </row>
    <row r="919" spans="2:9" ht="15.75" hidden="1">
      <c r="B919" s="40" t="s">
        <v>200</v>
      </c>
      <c r="C919" s="34">
        <f t="shared" si="13"/>
        <v>0.9</v>
      </c>
      <c r="D919" s="34">
        <f t="shared" si="14"/>
        <v>2.6</v>
      </c>
      <c r="E919" s="34">
        <f t="shared" si="15"/>
        <v>0.3</v>
      </c>
      <c r="F919" s="34">
        <f t="shared" si="16"/>
        <v>1</v>
      </c>
      <c r="G919" s="34">
        <f t="shared" si="17"/>
        <v>1.2</v>
      </c>
      <c r="H919" s="34">
        <f t="shared" si="18"/>
        <v>0.7</v>
      </c>
      <c r="I919" s="34">
        <f t="shared" si="19"/>
        <v>1.6</v>
      </c>
    </row>
    <row r="920" spans="2:9" ht="15.75" hidden="1">
      <c r="B920" s="40" t="s">
        <v>201</v>
      </c>
      <c r="C920" s="34">
        <f t="shared" si="13"/>
        <v>1.1</v>
      </c>
      <c r="D920" s="34">
        <f t="shared" si="14"/>
        <v>1.1</v>
      </c>
      <c r="E920" s="34">
        <f t="shared" si="15"/>
        <v>1.1</v>
      </c>
      <c r="F920" s="34">
        <f t="shared" si="16"/>
        <v>2.1</v>
      </c>
      <c r="G920" s="34">
        <f t="shared" si="17"/>
        <v>0.8</v>
      </c>
      <c r="H920" s="34">
        <f t="shared" si="18"/>
        <v>1.4</v>
      </c>
      <c r="I920" s="34">
        <f t="shared" si="19"/>
        <v>1.8</v>
      </c>
    </row>
    <row r="921" spans="2:9" ht="15.75" hidden="1">
      <c r="B921" s="40" t="s">
        <v>202</v>
      </c>
      <c r="C921" s="34">
        <f t="shared" si="13"/>
        <v>4.2</v>
      </c>
      <c r="D921" s="34">
        <f t="shared" si="14"/>
        <v>3.4</v>
      </c>
      <c r="E921" s="34">
        <f t="shared" si="15"/>
        <v>5.5</v>
      </c>
      <c r="F921" s="34">
        <f t="shared" si="16"/>
        <v>1</v>
      </c>
      <c r="G921" s="34">
        <f t="shared" si="17"/>
        <v>5.4</v>
      </c>
      <c r="H921" s="34">
        <f t="shared" si="18"/>
        <v>2.8</v>
      </c>
      <c r="I921" s="34">
        <f t="shared" si="19"/>
        <v>6.2</v>
      </c>
    </row>
    <row r="922" spans="2:9" ht="15.75" hidden="1">
      <c r="B922" s="40" t="s">
        <v>122</v>
      </c>
      <c r="C922" s="34">
        <f t="shared" si="13"/>
        <v>1.6</v>
      </c>
      <c r="D922" s="34">
        <f t="shared" si="14"/>
        <v>1.3</v>
      </c>
      <c r="E922" s="34">
        <f t="shared" si="15"/>
        <v>1.8</v>
      </c>
      <c r="F922" s="34">
        <f t="shared" si="16"/>
        <v>1.3</v>
      </c>
      <c r="G922" s="34">
        <f t="shared" si="17"/>
        <v>2.2</v>
      </c>
      <c r="H922" s="34">
        <f t="shared" si="18"/>
        <v>1</v>
      </c>
      <c r="I922" s="34">
        <f t="shared" si="19"/>
        <v>1.5</v>
      </c>
    </row>
    <row r="923" spans="2:9" ht="15.75" hidden="1">
      <c r="B923" s="40" t="s">
        <v>204</v>
      </c>
      <c r="C923" s="34">
        <f t="shared" si="13"/>
        <v>0.9</v>
      </c>
      <c r="D923" s="34">
        <f t="shared" si="14"/>
        <v>1.4</v>
      </c>
      <c r="E923" s="34">
        <f t="shared" si="15"/>
        <v>1</v>
      </c>
      <c r="F923" s="34">
        <f t="shared" si="16"/>
        <v>0.7</v>
      </c>
      <c r="G923" s="34">
        <f t="shared" si="17"/>
        <v>1.3</v>
      </c>
      <c r="H923" s="34">
        <f t="shared" si="18"/>
        <v>0.5</v>
      </c>
      <c r="I923" s="34">
        <f t="shared" si="19"/>
        <v>0.9</v>
      </c>
    </row>
    <row r="924" spans="2:9" ht="15.75" hidden="1">
      <c r="B924" s="40" t="s">
        <v>205</v>
      </c>
      <c r="C924" s="34">
        <f t="shared" si="13"/>
        <v>2.7</v>
      </c>
      <c r="D924" s="34">
        <f t="shared" si="14"/>
        <v>2.5</v>
      </c>
      <c r="E924" s="34">
        <f t="shared" si="15"/>
        <v>1.4</v>
      </c>
      <c r="F924" s="34">
        <f t="shared" si="16"/>
        <v>11.8</v>
      </c>
      <c r="G924" s="34">
        <f t="shared" si="17"/>
        <v>3.1</v>
      </c>
      <c r="H924" s="34">
        <f t="shared" si="18"/>
        <v>2.1</v>
      </c>
      <c r="I924" s="34">
        <f t="shared" si="19"/>
        <v>2.2</v>
      </c>
    </row>
    <row r="925" spans="2:9" ht="15.75" hidden="1">
      <c r="B925" s="40" t="s">
        <v>124</v>
      </c>
      <c r="C925" s="34">
        <f t="shared" si="13"/>
        <v>2.1</v>
      </c>
      <c r="D925" s="34">
        <f t="shared" si="14"/>
        <v>3.7</v>
      </c>
      <c r="E925" s="34">
        <f t="shared" si="15"/>
        <v>4</v>
      </c>
      <c r="F925" s="34">
        <f t="shared" si="16"/>
        <v>0.5</v>
      </c>
      <c r="G925" s="34">
        <f t="shared" si="17"/>
        <v>2</v>
      </c>
      <c r="H925" s="34">
        <f t="shared" si="18"/>
        <v>2.1</v>
      </c>
      <c r="I925" s="34">
        <f t="shared" si="19"/>
        <v>4.1</v>
      </c>
    </row>
    <row r="926" spans="2:9" ht="15.75" hidden="1">
      <c r="B926" s="40" t="s">
        <v>207</v>
      </c>
      <c r="C926" s="34">
        <f t="shared" si="13"/>
        <v>0.1</v>
      </c>
      <c r="D926" s="34">
        <f t="shared" si="14"/>
        <v>0</v>
      </c>
      <c r="E926" s="34">
        <f t="shared" si="15"/>
        <v>0</v>
      </c>
      <c r="F926" s="34">
        <f t="shared" si="16"/>
        <v>0.2</v>
      </c>
      <c r="G926" s="34">
        <f t="shared" si="17"/>
        <v>0</v>
      </c>
      <c r="H926" s="34">
        <f t="shared" si="18"/>
        <v>0.3</v>
      </c>
      <c r="I926" s="34">
        <f t="shared" si="19"/>
        <v>0.3</v>
      </c>
    </row>
    <row r="927" spans="2:9" ht="15.75" hidden="1">
      <c r="B927" s="40" t="s">
        <v>208</v>
      </c>
      <c r="C927" s="34">
        <f t="shared" si="13"/>
        <v>2</v>
      </c>
      <c r="D927" s="34">
        <f t="shared" si="14"/>
        <v>2.1</v>
      </c>
      <c r="E927" s="34">
        <f t="shared" si="15"/>
        <v>2.1</v>
      </c>
      <c r="F927" s="34">
        <f t="shared" si="16"/>
        <v>2</v>
      </c>
      <c r="G927" s="34">
        <f t="shared" si="17"/>
        <v>3.1</v>
      </c>
      <c r="H927" s="34">
        <f t="shared" si="18"/>
        <v>0.9</v>
      </c>
      <c r="I927" s="34">
        <f t="shared" si="19"/>
        <v>2.3</v>
      </c>
    </row>
    <row r="928" spans="2:9" ht="15.75" hidden="1">
      <c r="B928" s="40" t="s">
        <v>209</v>
      </c>
      <c r="C928" s="34">
        <f t="shared" si="13"/>
        <v>0.2</v>
      </c>
      <c r="D928" s="34">
        <f t="shared" si="14"/>
        <v>0.7</v>
      </c>
      <c r="E928" s="34">
        <f t="shared" si="15"/>
        <v>0.2</v>
      </c>
      <c r="F928" s="34">
        <f t="shared" si="16"/>
        <v>0.2</v>
      </c>
      <c r="G928" s="34">
        <f t="shared" si="17"/>
        <v>0.3</v>
      </c>
      <c r="H928" s="34">
        <f t="shared" si="18"/>
        <v>0.2</v>
      </c>
      <c r="I928" s="34">
        <f t="shared" si="19"/>
        <v>0.4</v>
      </c>
    </row>
    <row r="929" spans="2:9" ht="15.75" hidden="1">
      <c r="B929" s="40" t="s">
        <v>210</v>
      </c>
      <c r="C929" s="34">
        <f t="shared" si="13"/>
        <v>3</v>
      </c>
      <c r="D929" s="34">
        <f t="shared" si="14"/>
        <v>5.1</v>
      </c>
      <c r="E929" s="34">
        <f t="shared" si="15"/>
        <v>4</v>
      </c>
      <c r="F929" s="34">
        <f t="shared" si="16"/>
        <v>1</v>
      </c>
      <c r="G929" s="34">
        <f t="shared" si="17"/>
        <v>3.4</v>
      </c>
      <c r="H929" s="34">
        <f t="shared" si="18"/>
        <v>2.6</v>
      </c>
      <c r="I929" s="34">
        <f t="shared" si="19"/>
        <v>3.9</v>
      </c>
    </row>
    <row r="930" spans="2:9" ht="15.75" hidden="1">
      <c r="B930" s="40" t="s">
        <v>211</v>
      </c>
      <c r="C930" s="34">
        <f t="shared" si="13"/>
        <v>1</v>
      </c>
      <c r="D930" s="34">
        <f t="shared" si="14"/>
        <v>1.9</v>
      </c>
      <c r="E930" s="34">
        <f t="shared" si="15"/>
        <v>1.5</v>
      </c>
      <c r="F930" s="34">
        <f t="shared" si="16"/>
        <v>0.7</v>
      </c>
      <c r="G930" s="34">
        <f t="shared" si="17"/>
        <v>1.3</v>
      </c>
      <c r="H930" s="34">
        <f t="shared" si="18"/>
        <v>0.6</v>
      </c>
      <c r="I930" s="34">
        <f t="shared" si="19"/>
        <v>1.8</v>
      </c>
    </row>
    <row r="931" spans="2:12" s="12" customFormat="1" ht="15.75" hidden="1">
      <c r="B931" s="15" t="s">
        <v>306</v>
      </c>
      <c r="C931" s="1"/>
      <c r="D931" s="1"/>
      <c r="E931" s="1"/>
      <c r="F931" s="1"/>
      <c r="G931" s="1"/>
      <c r="H931" s="1"/>
      <c r="I931" s="1"/>
      <c r="J931" s="44"/>
      <c r="K931" s="44"/>
      <c r="L931" s="14"/>
    </row>
    <row r="932" spans="2:12" ht="15" customHeight="1" hidden="1">
      <c r="B932" s="12"/>
      <c r="C932" s="60"/>
      <c r="D932" s="60"/>
      <c r="E932" s="60"/>
      <c r="F932" s="60"/>
      <c r="G932" s="60"/>
      <c r="H932" s="60"/>
      <c r="I932" s="60"/>
      <c r="J932" s="32"/>
      <c r="K932" s="32"/>
      <c r="L932" s="26"/>
    </row>
    <row r="933" spans="2:13" ht="15" customHeight="1" hidden="1">
      <c r="B933" s="165" t="s">
        <v>277</v>
      </c>
      <c r="C933" s="165"/>
      <c r="D933" s="165"/>
      <c r="E933" s="165"/>
      <c r="F933" s="165"/>
      <c r="G933" s="165"/>
      <c r="H933" s="165"/>
      <c r="I933" s="165"/>
      <c r="J933" s="165"/>
      <c r="K933" s="165"/>
      <c r="L933" s="165"/>
      <c r="M933" s="165"/>
    </row>
    <row r="934" spans="2:9" ht="15" customHeight="1" hidden="1">
      <c r="B934" s="36"/>
      <c r="C934" s="23" t="s">
        <v>123</v>
      </c>
      <c r="D934" s="23" t="s">
        <v>239</v>
      </c>
      <c r="E934" s="23" t="s">
        <v>370</v>
      </c>
      <c r="F934" s="23" t="s">
        <v>240</v>
      </c>
      <c r="G934" s="23" t="s">
        <v>372</v>
      </c>
      <c r="H934" s="23" t="s">
        <v>369</v>
      </c>
      <c r="I934" s="23" t="s">
        <v>359</v>
      </c>
    </row>
    <row r="935" spans="2:9" ht="15.75" hidden="1">
      <c r="B935" s="22" t="s">
        <v>125</v>
      </c>
      <c r="C935" s="34">
        <f>E515</f>
        <v>1.5</v>
      </c>
      <c r="D935" s="34">
        <f>E536</f>
        <v>1.7</v>
      </c>
      <c r="E935" s="34">
        <f>E557</f>
        <v>1.9</v>
      </c>
      <c r="F935" s="34">
        <f>E578</f>
        <v>1</v>
      </c>
      <c r="G935" s="34">
        <f>E662</f>
        <v>1.8</v>
      </c>
      <c r="H935" s="34">
        <f>E683</f>
        <v>1.2</v>
      </c>
      <c r="I935" s="34">
        <f>E641</f>
        <v>1.9</v>
      </c>
    </row>
    <row r="936" spans="2:9" ht="15.75" hidden="1">
      <c r="B936" s="22" t="s">
        <v>242</v>
      </c>
      <c r="C936" s="34">
        <f>E516</f>
        <v>1.7</v>
      </c>
      <c r="D936" s="34">
        <f>E537</f>
        <v>2</v>
      </c>
      <c r="E936" s="34">
        <f>E558</f>
        <v>2.6</v>
      </c>
      <c r="F936" s="34">
        <f>E579</f>
        <v>0.8</v>
      </c>
      <c r="G936" s="34">
        <f>E663</f>
        <v>2.1</v>
      </c>
      <c r="H936" s="34">
        <f>E684</f>
        <v>1.2</v>
      </c>
      <c r="I936" s="34">
        <f>E642</f>
        <v>2.3</v>
      </c>
    </row>
    <row r="937" spans="2:9" ht="15.75" hidden="1">
      <c r="B937" s="22" t="s">
        <v>244</v>
      </c>
      <c r="C937" s="34">
        <f>E517</f>
        <v>1.2</v>
      </c>
      <c r="D937" s="34">
        <f>E538</f>
        <v>1.4</v>
      </c>
      <c r="E937" s="34">
        <f>E559</f>
        <v>1.5</v>
      </c>
      <c r="F937" s="34">
        <f>E580</f>
        <v>1.1</v>
      </c>
      <c r="G937" s="34">
        <f>E664</f>
        <v>1.5</v>
      </c>
      <c r="H937" s="34">
        <f>E685</f>
        <v>0.9</v>
      </c>
      <c r="I937" s="34">
        <f>E643</f>
        <v>1.7</v>
      </c>
    </row>
    <row r="938" spans="2:9" ht="15" customHeight="1" hidden="1">
      <c r="B938" s="40" t="s">
        <v>50</v>
      </c>
      <c r="C938" s="34">
        <f>E518</f>
        <v>1.4</v>
      </c>
      <c r="D938" s="34">
        <f>E539</f>
        <v>0.9</v>
      </c>
      <c r="E938" s="34">
        <f>E560</f>
        <v>1.7</v>
      </c>
      <c r="F938" s="34">
        <f>E581</f>
        <v>3.7</v>
      </c>
      <c r="G938" s="34">
        <f>E665</f>
        <v>1.8</v>
      </c>
      <c r="H938" s="34">
        <f>E686</f>
        <v>0.9</v>
      </c>
      <c r="I938" s="34">
        <f>E644</f>
        <v>2.1</v>
      </c>
    </row>
    <row r="939" spans="2:9" ht="15.75" hidden="1">
      <c r="B939" s="40" t="s">
        <v>235</v>
      </c>
      <c r="C939" s="34">
        <f aca="true" t="shared" si="20" ref="C939:C951">E519</f>
        <v>3.6</v>
      </c>
      <c r="D939" s="34">
        <f aca="true" t="shared" si="21" ref="D939:D951">E540</f>
        <v>2.9</v>
      </c>
      <c r="E939" s="34">
        <f aca="true" t="shared" si="22" ref="E939:E951">E561</f>
        <v>3.9</v>
      </c>
      <c r="F939" s="34">
        <f aca="true" t="shared" si="23" ref="F939:F951">E582</f>
        <v>3.6</v>
      </c>
      <c r="G939" s="34">
        <f aca="true" t="shared" si="24" ref="G939:G951">E666</f>
        <v>4.5</v>
      </c>
      <c r="H939" s="34">
        <f aca="true" t="shared" si="25" ref="H939:H951">E687</f>
        <v>2.6</v>
      </c>
      <c r="I939" s="34">
        <f aca="true" t="shared" si="26" ref="I939:I951">E645</f>
        <v>3.4</v>
      </c>
    </row>
    <row r="940" spans="2:9" ht="15.75" hidden="1">
      <c r="B940" s="40" t="s">
        <v>200</v>
      </c>
      <c r="C940" s="34">
        <f t="shared" si="20"/>
        <v>1</v>
      </c>
      <c r="D940" s="34">
        <f t="shared" si="21"/>
        <v>1</v>
      </c>
      <c r="E940" s="34">
        <f t="shared" si="22"/>
        <v>0.7</v>
      </c>
      <c r="F940" s="34">
        <f t="shared" si="23"/>
        <v>1.2</v>
      </c>
      <c r="G940" s="34">
        <f t="shared" si="24"/>
        <v>1.4</v>
      </c>
      <c r="H940" s="34">
        <f t="shared" si="25"/>
        <v>1.6</v>
      </c>
      <c r="I940" s="34">
        <f t="shared" si="26"/>
        <v>1.2</v>
      </c>
    </row>
    <row r="941" spans="2:9" ht="15.75" hidden="1">
      <c r="B941" s="40" t="s">
        <v>201</v>
      </c>
      <c r="C941" s="34">
        <f t="shared" si="20"/>
        <v>0.4</v>
      </c>
      <c r="D941" s="34">
        <f t="shared" si="21"/>
        <v>0.4</v>
      </c>
      <c r="E941" s="34">
        <f t="shared" si="22"/>
        <v>1.1</v>
      </c>
      <c r="F941" s="34">
        <f t="shared" si="23"/>
        <v>0</v>
      </c>
      <c r="G941" s="34">
        <f t="shared" si="24"/>
        <v>0.3</v>
      </c>
      <c r="H941" s="34">
        <f t="shared" si="25"/>
        <v>0.6</v>
      </c>
      <c r="I941" s="34">
        <f t="shared" si="26"/>
        <v>0.6</v>
      </c>
    </row>
    <row r="942" spans="2:9" ht="15.75" hidden="1">
      <c r="B942" s="40" t="s">
        <v>202</v>
      </c>
      <c r="C942" s="34">
        <f t="shared" si="20"/>
        <v>3.4</v>
      </c>
      <c r="D942" s="34">
        <f t="shared" si="21"/>
        <v>2.6</v>
      </c>
      <c r="E942" s="34">
        <f t="shared" si="22"/>
        <v>4.7</v>
      </c>
      <c r="F942" s="34">
        <f t="shared" si="23"/>
        <v>3.8</v>
      </c>
      <c r="G942" s="34">
        <f t="shared" si="24"/>
        <v>3.7</v>
      </c>
      <c r="H942" s="34">
        <f t="shared" si="25"/>
        <v>3</v>
      </c>
      <c r="I942" s="34">
        <f t="shared" si="26"/>
        <v>4</v>
      </c>
    </row>
    <row r="943" spans="2:9" ht="15.75" hidden="1">
      <c r="B943" s="40" t="s">
        <v>122</v>
      </c>
      <c r="C943" s="34">
        <f t="shared" si="20"/>
        <v>1.1</v>
      </c>
      <c r="D943" s="34">
        <f t="shared" si="21"/>
        <v>1.1</v>
      </c>
      <c r="E943" s="34">
        <f t="shared" si="22"/>
        <v>1.2</v>
      </c>
      <c r="F943" s="34">
        <f t="shared" si="23"/>
        <v>1</v>
      </c>
      <c r="G943" s="34">
        <f t="shared" si="24"/>
        <v>1.3</v>
      </c>
      <c r="H943" s="34">
        <f t="shared" si="25"/>
        <v>0.9</v>
      </c>
      <c r="I943" s="34">
        <f t="shared" si="26"/>
        <v>1</v>
      </c>
    </row>
    <row r="944" spans="2:9" ht="15.75" hidden="1">
      <c r="B944" s="40" t="s">
        <v>204</v>
      </c>
      <c r="C944" s="34">
        <f t="shared" si="20"/>
        <v>1.3</v>
      </c>
      <c r="D944" s="34">
        <f t="shared" si="21"/>
        <v>2</v>
      </c>
      <c r="E944" s="34">
        <f t="shared" si="22"/>
        <v>1.3</v>
      </c>
      <c r="F944" s="34">
        <f t="shared" si="23"/>
        <v>1.1</v>
      </c>
      <c r="G944" s="34">
        <f t="shared" si="24"/>
        <v>1.4</v>
      </c>
      <c r="H944" s="34">
        <f t="shared" si="25"/>
        <v>1.1</v>
      </c>
      <c r="I944" s="34">
        <f t="shared" si="26"/>
        <v>1.3</v>
      </c>
    </row>
    <row r="945" spans="2:9" ht="15.75" hidden="1">
      <c r="B945" s="40" t="s">
        <v>205</v>
      </c>
      <c r="C945" s="34">
        <f t="shared" si="20"/>
        <v>0.4</v>
      </c>
      <c r="D945" s="34">
        <f t="shared" si="21"/>
        <v>0.2</v>
      </c>
      <c r="E945" s="34">
        <f t="shared" si="22"/>
        <v>0</v>
      </c>
      <c r="F945" s="34">
        <f t="shared" si="23"/>
        <v>7.1</v>
      </c>
      <c r="G945" s="34">
        <f t="shared" si="24"/>
        <v>0.4</v>
      </c>
      <c r="H945" s="34">
        <f t="shared" si="25"/>
        <v>0.4</v>
      </c>
      <c r="I945" s="34">
        <f t="shared" si="26"/>
        <v>0.7</v>
      </c>
    </row>
    <row r="946" spans="2:9" ht="15.75" hidden="1">
      <c r="B946" s="40" t="s">
        <v>124</v>
      </c>
      <c r="C946" s="34">
        <f t="shared" si="20"/>
        <v>0.6</v>
      </c>
      <c r="D946" s="34">
        <f t="shared" si="21"/>
        <v>0</v>
      </c>
      <c r="E946" s="34">
        <f t="shared" si="22"/>
        <v>0.9</v>
      </c>
      <c r="F946" s="34">
        <f t="shared" si="23"/>
        <v>0.6</v>
      </c>
      <c r="G946" s="34">
        <f t="shared" si="24"/>
        <v>1</v>
      </c>
      <c r="H946" s="34">
        <f t="shared" si="25"/>
        <v>0</v>
      </c>
      <c r="I946" s="34">
        <f t="shared" si="26"/>
        <v>0.8</v>
      </c>
    </row>
    <row r="947" spans="2:9" ht="15.75" hidden="1">
      <c r="B947" s="40" t="s">
        <v>207</v>
      </c>
      <c r="C947" s="34">
        <f t="shared" si="20"/>
        <v>0.4</v>
      </c>
      <c r="D947" s="34">
        <f t="shared" si="21"/>
        <v>0.5</v>
      </c>
      <c r="E947" s="34">
        <f t="shared" si="22"/>
        <v>0.7</v>
      </c>
      <c r="F947" s="34">
        <f t="shared" si="23"/>
        <v>0.3</v>
      </c>
      <c r="G947" s="34">
        <f t="shared" si="24"/>
        <v>0.6</v>
      </c>
      <c r="H947" s="34">
        <f t="shared" si="25"/>
        <v>0.1</v>
      </c>
      <c r="I947" s="34">
        <f t="shared" si="26"/>
        <v>1.2</v>
      </c>
    </row>
    <row r="948" spans="2:9" ht="15.75" hidden="1">
      <c r="B948" s="40" t="s">
        <v>208</v>
      </c>
      <c r="C948" s="34">
        <f t="shared" si="20"/>
        <v>1.5</v>
      </c>
      <c r="D948" s="34">
        <f t="shared" si="21"/>
        <v>0.8</v>
      </c>
      <c r="E948" s="34">
        <f t="shared" si="22"/>
        <v>2.2</v>
      </c>
      <c r="F948" s="34">
        <f t="shared" si="23"/>
        <v>1.3</v>
      </c>
      <c r="G948" s="34">
        <f t="shared" si="24"/>
        <v>2</v>
      </c>
      <c r="H948" s="34">
        <f t="shared" si="25"/>
        <v>0.9</v>
      </c>
      <c r="I948" s="34">
        <f t="shared" si="26"/>
        <v>1.7</v>
      </c>
    </row>
    <row r="949" spans="2:9" ht="15.75" hidden="1">
      <c r="B949" s="40" t="s">
        <v>209</v>
      </c>
      <c r="C949" s="34">
        <f t="shared" si="20"/>
        <v>1</v>
      </c>
      <c r="D949" s="34">
        <f t="shared" si="21"/>
        <v>2</v>
      </c>
      <c r="E949" s="34">
        <f t="shared" si="22"/>
        <v>1.8</v>
      </c>
      <c r="F949" s="34">
        <f t="shared" si="23"/>
        <v>0.6</v>
      </c>
      <c r="G949" s="34">
        <f t="shared" si="24"/>
        <v>1.3</v>
      </c>
      <c r="H949" s="34">
        <f t="shared" si="25"/>
        <v>0.7</v>
      </c>
      <c r="I949" s="34">
        <f t="shared" si="26"/>
        <v>1.8</v>
      </c>
    </row>
    <row r="950" spans="2:9" ht="15.75" hidden="1">
      <c r="B950" s="40" t="s">
        <v>210</v>
      </c>
      <c r="C950" s="34">
        <f t="shared" si="20"/>
        <v>3.1</v>
      </c>
      <c r="D950" s="34">
        <f t="shared" si="21"/>
        <v>5.5</v>
      </c>
      <c r="E950" s="34">
        <f t="shared" si="22"/>
        <v>4.9</v>
      </c>
      <c r="F950" s="34">
        <f t="shared" si="23"/>
        <v>0.7</v>
      </c>
      <c r="G950" s="34">
        <f t="shared" si="24"/>
        <v>3.8</v>
      </c>
      <c r="H950" s="34">
        <f t="shared" si="25"/>
        <v>2.5</v>
      </c>
      <c r="I950" s="34">
        <f t="shared" si="26"/>
        <v>4.6</v>
      </c>
    </row>
    <row r="951" spans="2:9" ht="15.75" hidden="1">
      <c r="B951" s="40" t="s">
        <v>211</v>
      </c>
      <c r="C951" s="34">
        <f t="shared" si="20"/>
        <v>1</v>
      </c>
      <c r="D951" s="34">
        <f t="shared" si="21"/>
        <v>1</v>
      </c>
      <c r="E951" s="34">
        <f t="shared" si="22"/>
        <v>1.4</v>
      </c>
      <c r="F951" s="34">
        <f t="shared" si="23"/>
        <v>1</v>
      </c>
      <c r="G951" s="34">
        <f t="shared" si="24"/>
        <v>2.1</v>
      </c>
      <c r="H951" s="34">
        <f t="shared" si="25"/>
        <v>0</v>
      </c>
      <c r="I951" s="34">
        <f t="shared" si="26"/>
        <v>2.8</v>
      </c>
    </row>
    <row r="952" spans="2:12" s="12" customFormat="1" ht="15.75" hidden="1">
      <c r="B952" s="15" t="s">
        <v>306</v>
      </c>
      <c r="C952" s="1"/>
      <c r="D952" s="1"/>
      <c r="E952" s="1"/>
      <c r="F952" s="1"/>
      <c r="G952" s="1"/>
      <c r="H952" s="1"/>
      <c r="I952" s="1"/>
      <c r="J952" s="44"/>
      <c r="K952" s="44"/>
      <c r="L952" s="14"/>
    </row>
    <row r="953" spans="2:12" ht="15" customHeight="1" hidden="1">
      <c r="B953" s="12"/>
      <c r="C953" s="60"/>
      <c r="D953" s="60"/>
      <c r="E953" s="60"/>
      <c r="F953" s="60"/>
      <c r="G953" s="60"/>
      <c r="H953" s="60"/>
      <c r="I953" s="60"/>
      <c r="J953" s="32"/>
      <c r="K953" s="32"/>
      <c r="L953" s="26"/>
    </row>
    <row r="954" spans="2:13" ht="15" customHeight="1" hidden="1">
      <c r="B954" s="165" t="s">
        <v>278</v>
      </c>
      <c r="C954" s="165"/>
      <c r="D954" s="165"/>
      <c r="E954" s="165"/>
      <c r="F954" s="165"/>
      <c r="G954" s="165"/>
      <c r="H954" s="165"/>
      <c r="I954" s="165"/>
      <c r="J954" s="165"/>
      <c r="K954" s="165"/>
      <c r="L954" s="165"/>
      <c r="M954" s="165"/>
    </row>
    <row r="955" spans="2:9" ht="15" customHeight="1" hidden="1">
      <c r="B955" s="36"/>
      <c r="C955" s="23" t="s">
        <v>123</v>
      </c>
      <c r="D955" s="23" t="s">
        <v>239</v>
      </c>
      <c r="E955" s="23" t="s">
        <v>370</v>
      </c>
      <c r="F955" s="23" t="s">
        <v>240</v>
      </c>
      <c r="G955" s="23" t="s">
        <v>372</v>
      </c>
      <c r="H955" s="23" t="s">
        <v>369</v>
      </c>
      <c r="I955" s="23" t="s">
        <v>359</v>
      </c>
    </row>
    <row r="956" spans="2:9" ht="15.75" hidden="1">
      <c r="B956" s="22" t="s">
        <v>125</v>
      </c>
      <c r="C956" s="34">
        <f>F515</f>
        <v>15.4</v>
      </c>
      <c r="D956" s="34">
        <f>F536</f>
        <v>19.2</v>
      </c>
      <c r="E956" s="34">
        <f>F557</f>
        <v>20.8</v>
      </c>
      <c r="F956" s="34">
        <f>F578</f>
        <v>7.9</v>
      </c>
      <c r="G956" s="34">
        <f>F662</f>
        <v>17.9</v>
      </c>
      <c r="H956" s="34">
        <f>F683</f>
        <v>12.6</v>
      </c>
      <c r="I956" s="34">
        <f>F641</f>
        <v>19.8</v>
      </c>
    </row>
    <row r="957" spans="2:9" ht="15.75" hidden="1">
      <c r="B957" s="22" t="s">
        <v>242</v>
      </c>
      <c r="C957" s="34">
        <f>F516</f>
        <v>15.6</v>
      </c>
      <c r="D957" s="34">
        <f>F537</f>
        <v>18.9</v>
      </c>
      <c r="E957" s="34">
        <f>F558</f>
        <v>22.9</v>
      </c>
      <c r="F957" s="34">
        <f>F579</f>
        <v>7.5</v>
      </c>
      <c r="G957" s="34">
        <f>F663</f>
        <v>18.5</v>
      </c>
      <c r="H957" s="34">
        <f>F684</f>
        <v>12.5</v>
      </c>
      <c r="I957" s="34">
        <f>F642</f>
        <v>21</v>
      </c>
    </row>
    <row r="958" spans="2:9" ht="15.75" hidden="1">
      <c r="B958" s="22" t="s">
        <v>244</v>
      </c>
      <c r="C958" s="34">
        <f>F517</f>
        <v>14.1</v>
      </c>
      <c r="D958" s="34">
        <f>F538</f>
        <v>20</v>
      </c>
      <c r="E958" s="34">
        <f>F559</f>
        <v>21.2</v>
      </c>
      <c r="F958" s="34">
        <f>F580</f>
        <v>9.2</v>
      </c>
      <c r="G958" s="34">
        <f>F664</f>
        <v>17.1</v>
      </c>
      <c r="H958" s="34">
        <f>F685</f>
        <v>10.9</v>
      </c>
      <c r="I958" s="34">
        <f>F643</f>
        <v>20.1</v>
      </c>
    </row>
    <row r="959" spans="2:9" ht="15" customHeight="1" hidden="1">
      <c r="B959" s="40" t="s">
        <v>50</v>
      </c>
      <c r="C959" s="34">
        <f>F518</f>
        <v>13.2</v>
      </c>
      <c r="D959" s="34">
        <f>F539</f>
        <v>12.3</v>
      </c>
      <c r="E959" s="34">
        <f>F560</f>
        <v>22.3</v>
      </c>
      <c r="F959" s="34">
        <f>F581</f>
        <v>4.4</v>
      </c>
      <c r="G959" s="34">
        <f>F665</f>
        <v>19.6</v>
      </c>
      <c r="H959" s="34">
        <f>F686</f>
        <v>5.8</v>
      </c>
      <c r="I959" s="34">
        <f>F644</f>
        <v>17.3</v>
      </c>
    </row>
    <row r="960" spans="2:9" ht="15.75" hidden="1">
      <c r="B960" s="40" t="s">
        <v>235</v>
      </c>
      <c r="C960" s="34">
        <f aca="true" t="shared" si="27" ref="C960:C972">F519</f>
        <v>28.4</v>
      </c>
      <c r="D960" s="34">
        <f aca="true" t="shared" si="28" ref="D960:D972">F540</f>
        <v>27.4</v>
      </c>
      <c r="E960" s="34">
        <f aca="true" t="shared" si="29" ref="E960:E972">F561</f>
        <v>29.6</v>
      </c>
      <c r="F960" s="34">
        <f aca="true" t="shared" si="30" ref="F960:F972">F582</f>
        <v>21.5</v>
      </c>
      <c r="G960" s="34">
        <f aca="true" t="shared" si="31" ref="G960:G972">F666</f>
        <v>33.1</v>
      </c>
      <c r="H960" s="34">
        <f aca="true" t="shared" si="32" ref="H960:H972">F687</f>
        <v>23.3</v>
      </c>
      <c r="I960" s="34">
        <f aca="true" t="shared" si="33" ref="I960:I972">F645</f>
        <v>27.4</v>
      </c>
    </row>
    <row r="961" spans="2:9" ht="15.75" hidden="1">
      <c r="B961" s="40" t="s">
        <v>200</v>
      </c>
      <c r="C961" s="34">
        <f t="shared" si="27"/>
        <v>14.7</v>
      </c>
      <c r="D961" s="34">
        <f t="shared" si="28"/>
        <v>11.4</v>
      </c>
      <c r="E961" s="34">
        <f t="shared" si="29"/>
        <v>23</v>
      </c>
      <c r="F961" s="34">
        <f t="shared" si="30"/>
        <v>11.3</v>
      </c>
      <c r="G961" s="34">
        <f t="shared" si="31"/>
        <v>17.4</v>
      </c>
      <c r="H961" s="34">
        <f t="shared" si="32"/>
        <v>11.9</v>
      </c>
      <c r="I961" s="34">
        <f t="shared" si="33"/>
        <v>23</v>
      </c>
    </row>
    <row r="962" spans="2:9" ht="15.75" hidden="1">
      <c r="B962" s="40" t="s">
        <v>201</v>
      </c>
      <c r="C962" s="34">
        <f t="shared" si="27"/>
        <v>14.3</v>
      </c>
      <c r="D962" s="34">
        <f t="shared" si="28"/>
        <v>14.9</v>
      </c>
      <c r="E962" s="34">
        <f t="shared" si="29"/>
        <v>13.8</v>
      </c>
      <c r="F962" s="34">
        <f t="shared" si="30"/>
        <v>6.4</v>
      </c>
      <c r="G962" s="34">
        <f t="shared" si="31"/>
        <v>19.4</v>
      </c>
      <c r="H962" s="34">
        <f t="shared" si="32"/>
        <v>8.1</v>
      </c>
      <c r="I962" s="34">
        <f t="shared" si="33"/>
        <v>18.5</v>
      </c>
    </row>
    <row r="963" spans="2:9" ht="15.75" hidden="1">
      <c r="B963" s="40" t="s">
        <v>202</v>
      </c>
      <c r="C963" s="34">
        <f t="shared" si="27"/>
        <v>4.5</v>
      </c>
      <c r="D963" s="34">
        <f t="shared" si="28"/>
        <v>5</v>
      </c>
      <c r="E963" s="34">
        <f t="shared" si="29"/>
        <v>5.2</v>
      </c>
      <c r="F963" s="34">
        <f t="shared" si="30"/>
        <v>1.7</v>
      </c>
      <c r="G963" s="34">
        <f t="shared" si="31"/>
        <v>5.3</v>
      </c>
      <c r="H963" s="34">
        <f t="shared" si="32"/>
        <v>3.8</v>
      </c>
      <c r="I963" s="34">
        <f t="shared" si="33"/>
        <v>5.8</v>
      </c>
    </row>
    <row r="964" spans="2:9" ht="15.75" hidden="1">
      <c r="B964" s="40" t="s">
        <v>122</v>
      </c>
      <c r="C964" s="34">
        <f t="shared" si="27"/>
        <v>17.6</v>
      </c>
      <c r="D964" s="34">
        <f t="shared" si="28"/>
        <v>23.5</v>
      </c>
      <c r="E964" s="34">
        <f t="shared" si="29"/>
        <v>16.3</v>
      </c>
      <c r="F964" s="34">
        <f t="shared" si="30"/>
        <v>11.6</v>
      </c>
      <c r="G964" s="34">
        <f t="shared" si="31"/>
        <v>21.4</v>
      </c>
      <c r="H964" s="34">
        <f t="shared" si="32"/>
        <v>13.4</v>
      </c>
      <c r="I964" s="34">
        <f t="shared" si="33"/>
        <v>17</v>
      </c>
    </row>
    <row r="965" spans="2:9" ht="15.75" hidden="1">
      <c r="B965" s="40" t="s">
        <v>204</v>
      </c>
      <c r="C965" s="34">
        <f t="shared" si="27"/>
        <v>24.8</v>
      </c>
      <c r="D965" s="34">
        <f t="shared" si="28"/>
        <v>26.8</v>
      </c>
      <c r="E965" s="34">
        <f t="shared" si="29"/>
        <v>28.2</v>
      </c>
      <c r="F965" s="34">
        <f t="shared" si="30"/>
        <v>13.8</v>
      </c>
      <c r="G965" s="34">
        <f t="shared" si="31"/>
        <v>26.5</v>
      </c>
      <c r="H965" s="34">
        <f t="shared" si="32"/>
        <v>22.9</v>
      </c>
      <c r="I965" s="34">
        <f t="shared" si="33"/>
        <v>26.2</v>
      </c>
    </row>
    <row r="966" spans="2:9" ht="15.75" hidden="1">
      <c r="B966" s="40" t="s">
        <v>205</v>
      </c>
      <c r="C966" s="34">
        <f t="shared" si="27"/>
        <v>16.9</v>
      </c>
      <c r="D966" s="34">
        <f t="shared" si="28"/>
        <v>15.4</v>
      </c>
      <c r="E966" s="34">
        <f t="shared" si="29"/>
        <v>26.2</v>
      </c>
      <c r="F966" s="34">
        <f t="shared" si="30"/>
        <v>21.1</v>
      </c>
      <c r="G966" s="34">
        <f t="shared" si="31"/>
        <v>21.2</v>
      </c>
      <c r="H966" s="34">
        <f t="shared" si="32"/>
        <v>12</v>
      </c>
      <c r="I966" s="34">
        <f t="shared" si="33"/>
        <v>14.3</v>
      </c>
    </row>
    <row r="967" spans="2:9" ht="15.75" hidden="1">
      <c r="B967" s="40" t="s">
        <v>124</v>
      </c>
      <c r="C967" s="34">
        <f t="shared" si="27"/>
        <v>18</v>
      </c>
      <c r="D967" s="34">
        <f t="shared" si="28"/>
        <v>14</v>
      </c>
      <c r="E967" s="34">
        <f t="shared" si="29"/>
        <v>18.7</v>
      </c>
      <c r="F967" s="34">
        <f t="shared" si="30"/>
        <v>17.9</v>
      </c>
      <c r="G967" s="34">
        <f t="shared" si="31"/>
        <v>19.8</v>
      </c>
      <c r="H967" s="34">
        <f t="shared" si="32"/>
        <v>15.9</v>
      </c>
      <c r="I967" s="34">
        <f t="shared" si="33"/>
        <v>19.4</v>
      </c>
    </row>
    <row r="968" spans="2:9" ht="15.75" hidden="1">
      <c r="B968" s="40" t="s">
        <v>207</v>
      </c>
      <c r="C968" s="34">
        <f t="shared" si="27"/>
        <v>7</v>
      </c>
      <c r="D968" s="34">
        <f t="shared" si="28"/>
        <v>8.6</v>
      </c>
      <c r="E968" s="34">
        <f t="shared" si="29"/>
        <v>20.3</v>
      </c>
      <c r="F968" s="34">
        <f t="shared" si="30"/>
        <v>2.3</v>
      </c>
      <c r="G968" s="34">
        <f t="shared" si="31"/>
        <v>8.3</v>
      </c>
      <c r="H968" s="34">
        <f t="shared" si="32"/>
        <v>5.7</v>
      </c>
      <c r="I968" s="34">
        <f t="shared" si="33"/>
        <v>15.3</v>
      </c>
    </row>
    <row r="969" spans="2:9" ht="15.75" hidden="1">
      <c r="B969" s="40" t="s">
        <v>208</v>
      </c>
      <c r="C969" s="34">
        <f t="shared" si="27"/>
        <v>11.1</v>
      </c>
      <c r="D969" s="34">
        <f t="shared" si="28"/>
        <v>10.6</v>
      </c>
      <c r="E969" s="34">
        <f t="shared" si="29"/>
        <v>15.3</v>
      </c>
      <c r="F969" s="34">
        <f t="shared" si="30"/>
        <v>8.3</v>
      </c>
      <c r="G969" s="34">
        <f t="shared" si="31"/>
        <v>13.8</v>
      </c>
      <c r="H969" s="34">
        <f t="shared" si="32"/>
        <v>8.2</v>
      </c>
      <c r="I969" s="34">
        <f t="shared" si="33"/>
        <v>14.9</v>
      </c>
    </row>
    <row r="970" spans="2:9" ht="15.75" hidden="1">
      <c r="B970" s="40" t="s">
        <v>209</v>
      </c>
      <c r="C970" s="34">
        <f t="shared" si="27"/>
        <v>6.8</v>
      </c>
      <c r="D970" s="34">
        <f t="shared" si="28"/>
        <v>13.9</v>
      </c>
      <c r="E970" s="34">
        <f t="shared" si="29"/>
        <v>21.7</v>
      </c>
      <c r="F970" s="34">
        <f t="shared" si="30"/>
        <v>3.3</v>
      </c>
      <c r="G970" s="34">
        <f t="shared" si="31"/>
        <v>8.8</v>
      </c>
      <c r="H970" s="34">
        <f t="shared" si="32"/>
        <v>4.7</v>
      </c>
      <c r="I970" s="34">
        <f t="shared" si="33"/>
        <v>16.7</v>
      </c>
    </row>
    <row r="971" spans="2:9" ht="15.75" hidden="1">
      <c r="B971" s="40" t="s">
        <v>210</v>
      </c>
      <c r="C971" s="34">
        <f t="shared" si="27"/>
        <v>11.7</v>
      </c>
      <c r="D971" s="34">
        <f t="shared" si="28"/>
        <v>16.1</v>
      </c>
      <c r="E971" s="34">
        <f t="shared" si="29"/>
        <v>21.2</v>
      </c>
      <c r="F971" s="34">
        <f t="shared" si="30"/>
        <v>3.4</v>
      </c>
      <c r="G971" s="34">
        <f t="shared" si="31"/>
        <v>13.8</v>
      </c>
      <c r="H971" s="34">
        <f t="shared" si="32"/>
        <v>9.4</v>
      </c>
      <c r="I971" s="34">
        <f t="shared" si="33"/>
        <v>17.9</v>
      </c>
    </row>
    <row r="972" spans="2:9" ht="15.75" hidden="1">
      <c r="B972" s="40" t="s">
        <v>211</v>
      </c>
      <c r="C972" s="34">
        <f t="shared" si="27"/>
        <v>11</v>
      </c>
      <c r="D972" s="34">
        <f t="shared" si="28"/>
        <v>8.3</v>
      </c>
      <c r="E972" s="34">
        <f t="shared" si="29"/>
        <v>13.6</v>
      </c>
      <c r="F972" s="34">
        <f t="shared" si="30"/>
        <v>11</v>
      </c>
      <c r="G972" s="34">
        <f t="shared" si="31"/>
        <v>13</v>
      </c>
      <c r="H972" s="34">
        <f t="shared" si="32"/>
        <v>8.7</v>
      </c>
      <c r="I972" s="34">
        <f t="shared" si="33"/>
        <v>14.4</v>
      </c>
    </row>
    <row r="973" spans="2:12" s="12" customFormat="1" ht="15.75" hidden="1">
      <c r="B973" s="15" t="s">
        <v>306</v>
      </c>
      <c r="C973" s="1"/>
      <c r="D973" s="1"/>
      <c r="E973" s="1"/>
      <c r="F973" s="1"/>
      <c r="G973" s="1"/>
      <c r="H973" s="1"/>
      <c r="I973" s="1"/>
      <c r="J973" s="44"/>
      <c r="K973" s="44"/>
      <c r="L973" s="14"/>
    </row>
    <row r="974" spans="2:12" ht="15" customHeight="1" hidden="1">
      <c r="B974" s="12"/>
      <c r="C974" s="60"/>
      <c r="D974" s="60"/>
      <c r="E974" s="60"/>
      <c r="F974" s="60"/>
      <c r="G974" s="60"/>
      <c r="H974" s="60"/>
      <c r="I974" s="60"/>
      <c r="J974" s="32"/>
      <c r="K974" s="32"/>
      <c r="L974" s="26"/>
    </row>
    <row r="975" spans="2:13" ht="15" customHeight="1" hidden="1">
      <c r="B975" s="165" t="s">
        <v>279</v>
      </c>
      <c r="C975" s="165"/>
      <c r="D975" s="165"/>
      <c r="E975" s="165"/>
      <c r="F975" s="165"/>
      <c r="G975" s="165"/>
      <c r="H975" s="165"/>
      <c r="I975" s="165"/>
      <c r="J975" s="165"/>
      <c r="K975" s="165"/>
      <c r="L975" s="165"/>
      <c r="M975" s="165"/>
    </row>
    <row r="976" spans="2:9" ht="15" customHeight="1" hidden="1">
      <c r="B976" s="36"/>
      <c r="C976" s="23" t="s">
        <v>123</v>
      </c>
      <c r="D976" s="23" t="s">
        <v>239</v>
      </c>
      <c r="E976" s="23" t="s">
        <v>370</v>
      </c>
      <c r="F976" s="23" t="s">
        <v>240</v>
      </c>
      <c r="G976" s="23" t="s">
        <v>372</v>
      </c>
      <c r="H976" s="23" t="s">
        <v>369</v>
      </c>
      <c r="I976" s="23" t="s">
        <v>359</v>
      </c>
    </row>
    <row r="977" spans="2:9" ht="15.75" hidden="1">
      <c r="B977" s="22" t="s">
        <v>125</v>
      </c>
      <c r="C977" s="34">
        <f>G515</f>
        <v>8.3</v>
      </c>
      <c r="D977" s="34">
        <f>G536</f>
        <v>11.2</v>
      </c>
      <c r="E977" s="34">
        <f>G557</f>
        <v>11.3</v>
      </c>
      <c r="F977" s="34">
        <f>G578</f>
        <v>4.6</v>
      </c>
      <c r="G977" s="34">
        <f>G662</f>
        <v>9.8</v>
      </c>
      <c r="H977" s="34">
        <f>G683</f>
        <v>6.7</v>
      </c>
      <c r="I977" s="34">
        <f>G641</f>
        <v>10.9</v>
      </c>
    </row>
    <row r="978" spans="2:9" ht="15.75" hidden="1">
      <c r="B978" s="22" t="s">
        <v>242</v>
      </c>
      <c r="C978" s="34">
        <f>G516</f>
        <v>7.8</v>
      </c>
      <c r="D978" s="34">
        <f>G537</f>
        <v>10.8</v>
      </c>
      <c r="E978" s="34">
        <f>G558</f>
        <v>11.9</v>
      </c>
      <c r="F978" s="34">
        <f>G579</f>
        <v>3.8</v>
      </c>
      <c r="G978" s="34">
        <f>G663</f>
        <v>9.3</v>
      </c>
      <c r="H978" s="34">
        <f>G684</f>
        <v>6.3</v>
      </c>
      <c r="I978" s="34">
        <f>G642</f>
        <v>11.1</v>
      </c>
    </row>
    <row r="979" spans="2:9" ht="15.75" hidden="1">
      <c r="B979" s="22" t="s">
        <v>244</v>
      </c>
      <c r="C979" s="34">
        <f>G517</f>
        <v>8.3</v>
      </c>
      <c r="D979" s="34">
        <f>G538</f>
        <v>12.9</v>
      </c>
      <c r="E979" s="34">
        <f>G559</f>
        <v>12.2</v>
      </c>
      <c r="F979" s="34">
        <f>G580</f>
        <v>5.8</v>
      </c>
      <c r="G979" s="34">
        <f>G664</f>
        <v>9.8</v>
      </c>
      <c r="H979" s="34">
        <f>G685</f>
        <v>6.8</v>
      </c>
      <c r="I979" s="34">
        <f>G643</f>
        <v>12</v>
      </c>
    </row>
    <row r="980" spans="2:9" ht="15" customHeight="1" hidden="1">
      <c r="B980" s="40" t="s">
        <v>50</v>
      </c>
      <c r="C980" s="34">
        <f>G518</f>
        <v>10.5</v>
      </c>
      <c r="D980" s="34">
        <f>G539</f>
        <v>11.3</v>
      </c>
      <c r="E980" s="34">
        <f>G560</f>
        <v>10.7</v>
      </c>
      <c r="F980" s="34">
        <f>G581</f>
        <v>6.2</v>
      </c>
      <c r="G980" s="34">
        <f>G665</f>
        <v>12.7</v>
      </c>
      <c r="H980" s="34">
        <f>G686</f>
        <v>8.4</v>
      </c>
      <c r="I980" s="34">
        <f>G644</f>
        <v>15.6</v>
      </c>
    </row>
    <row r="981" spans="2:9" ht="15.75" hidden="1">
      <c r="B981" s="40" t="s">
        <v>235</v>
      </c>
      <c r="C981" s="34">
        <f aca="true" t="shared" si="34" ref="C981:C993">G519</f>
        <v>12.8</v>
      </c>
      <c r="D981" s="34">
        <f aca="true" t="shared" si="35" ref="D981:D993">G540</f>
        <v>14.1</v>
      </c>
      <c r="E981" s="34">
        <f aca="true" t="shared" si="36" ref="E981:E993">G561</f>
        <v>12.8</v>
      </c>
      <c r="F981" s="34">
        <f aca="true" t="shared" si="37" ref="F981:F993">G582</f>
        <v>7.5</v>
      </c>
      <c r="G981" s="34">
        <f aca="true" t="shared" si="38" ref="G981:G993">G666</f>
        <v>15.6</v>
      </c>
      <c r="H981" s="34">
        <f aca="true" t="shared" si="39" ref="H981:H993">G687</f>
        <v>10.3</v>
      </c>
      <c r="I981" s="34">
        <f aca="true" t="shared" si="40" ref="I981:I993">G645</f>
        <v>13</v>
      </c>
    </row>
    <row r="982" spans="2:9" ht="15.75" hidden="1">
      <c r="B982" s="40" t="s">
        <v>200</v>
      </c>
      <c r="C982" s="34">
        <f t="shared" si="34"/>
        <v>5.7</v>
      </c>
      <c r="D982" s="34">
        <f t="shared" si="35"/>
        <v>9.9</v>
      </c>
      <c r="E982" s="34">
        <f t="shared" si="36"/>
        <v>5.6</v>
      </c>
      <c r="F982" s="34">
        <f t="shared" si="37"/>
        <v>4.9</v>
      </c>
      <c r="G982" s="34">
        <f t="shared" si="38"/>
        <v>7.6</v>
      </c>
      <c r="H982" s="34">
        <f t="shared" si="39"/>
        <v>3.6</v>
      </c>
      <c r="I982" s="34">
        <f t="shared" si="40"/>
        <v>9.2</v>
      </c>
    </row>
    <row r="983" spans="2:9" ht="15.75" hidden="1">
      <c r="B983" s="40" t="s">
        <v>201</v>
      </c>
      <c r="C983" s="34">
        <f t="shared" si="34"/>
        <v>8.7</v>
      </c>
      <c r="D983" s="34">
        <f t="shared" si="35"/>
        <v>9.2</v>
      </c>
      <c r="E983" s="34">
        <f t="shared" si="36"/>
        <v>9.3</v>
      </c>
      <c r="F983" s="34">
        <f t="shared" si="37"/>
        <v>4.6</v>
      </c>
      <c r="G983" s="34">
        <f t="shared" si="38"/>
        <v>10.7</v>
      </c>
      <c r="H983" s="34">
        <f t="shared" si="39"/>
        <v>6.5</v>
      </c>
      <c r="I983" s="34">
        <f t="shared" si="40"/>
        <v>10.2</v>
      </c>
    </row>
    <row r="984" spans="2:9" ht="15.75" hidden="1">
      <c r="B984" s="40" t="s">
        <v>202</v>
      </c>
      <c r="C984" s="34">
        <f t="shared" si="34"/>
        <v>12.9</v>
      </c>
      <c r="D984" s="34">
        <f t="shared" si="35"/>
        <v>14</v>
      </c>
      <c r="E984" s="34">
        <f t="shared" si="36"/>
        <v>15.5</v>
      </c>
      <c r="F984" s="34">
        <f t="shared" si="37"/>
        <v>3.9</v>
      </c>
      <c r="G984" s="34">
        <f t="shared" si="38"/>
        <v>17.3</v>
      </c>
      <c r="H984" s="34">
        <f t="shared" si="39"/>
        <v>8.7</v>
      </c>
      <c r="I984" s="34">
        <f t="shared" si="40"/>
        <v>15.2</v>
      </c>
    </row>
    <row r="985" spans="2:9" ht="15.75" hidden="1">
      <c r="B985" s="40" t="s">
        <v>122</v>
      </c>
      <c r="C985" s="34">
        <f t="shared" si="34"/>
        <v>8.1</v>
      </c>
      <c r="D985" s="34">
        <f t="shared" si="35"/>
        <v>11</v>
      </c>
      <c r="E985" s="34">
        <f t="shared" si="36"/>
        <v>8.1</v>
      </c>
      <c r="F985" s="34">
        <f t="shared" si="37"/>
        <v>3.9</v>
      </c>
      <c r="G985" s="34">
        <f t="shared" si="38"/>
        <v>10.1</v>
      </c>
      <c r="H985" s="34">
        <f t="shared" si="39"/>
        <v>6</v>
      </c>
      <c r="I985" s="34">
        <f t="shared" si="40"/>
        <v>8.7</v>
      </c>
    </row>
    <row r="986" spans="2:9" ht="15.75" hidden="1">
      <c r="B986" s="40" t="s">
        <v>204</v>
      </c>
      <c r="C986" s="34">
        <f t="shared" si="34"/>
        <v>7.8</v>
      </c>
      <c r="D986" s="34">
        <f t="shared" si="35"/>
        <v>6.7</v>
      </c>
      <c r="E986" s="34">
        <f t="shared" si="36"/>
        <v>9.4</v>
      </c>
      <c r="F986" s="34">
        <f t="shared" si="37"/>
        <v>5.5</v>
      </c>
      <c r="G986" s="34">
        <f t="shared" si="38"/>
        <v>9.7</v>
      </c>
      <c r="H986" s="34">
        <f t="shared" si="39"/>
        <v>5.7</v>
      </c>
      <c r="I986" s="34">
        <f t="shared" si="40"/>
        <v>8.8</v>
      </c>
    </row>
    <row r="987" spans="2:9" ht="15.75" hidden="1">
      <c r="B987" s="40" t="s">
        <v>205</v>
      </c>
      <c r="C987" s="34">
        <f t="shared" si="34"/>
        <v>3.4</v>
      </c>
      <c r="D987" s="34">
        <f t="shared" si="35"/>
        <v>3</v>
      </c>
      <c r="E987" s="34">
        <f t="shared" si="36"/>
        <v>1.8</v>
      </c>
      <c r="F987" s="34">
        <f t="shared" si="37"/>
        <v>20</v>
      </c>
      <c r="G987" s="34">
        <f t="shared" si="38"/>
        <v>5.6</v>
      </c>
      <c r="H987" s="34">
        <f t="shared" si="39"/>
        <v>1.3</v>
      </c>
      <c r="I987" s="34">
        <f t="shared" si="40"/>
        <v>2.4</v>
      </c>
    </row>
    <row r="988" spans="2:9" ht="15.75" hidden="1">
      <c r="B988" s="40" t="s">
        <v>124</v>
      </c>
      <c r="C988" s="34">
        <f t="shared" si="34"/>
        <v>13.1</v>
      </c>
      <c r="D988" s="34">
        <f t="shared" si="35"/>
        <v>16.3</v>
      </c>
      <c r="E988" s="34">
        <f t="shared" si="36"/>
        <v>17.5</v>
      </c>
      <c r="F988" s="34">
        <f t="shared" si="37"/>
        <v>8.6</v>
      </c>
      <c r="G988" s="34">
        <f t="shared" si="38"/>
        <v>17.1</v>
      </c>
      <c r="H988" s="34">
        <f t="shared" si="39"/>
        <v>9</v>
      </c>
      <c r="I988" s="34">
        <f t="shared" si="40"/>
        <v>18.5</v>
      </c>
    </row>
    <row r="989" spans="2:9" ht="15.75" hidden="1">
      <c r="B989" s="40" t="s">
        <v>207</v>
      </c>
      <c r="C989" s="34">
        <f t="shared" si="34"/>
        <v>2.2</v>
      </c>
      <c r="D989" s="34">
        <f t="shared" si="35"/>
        <v>2.3</v>
      </c>
      <c r="E989" s="34">
        <f t="shared" si="36"/>
        <v>4.2</v>
      </c>
      <c r="F989" s="34">
        <f t="shared" si="37"/>
        <v>1.6</v>
      </c>
      <c r="G989" s="34">
        <f t="shared" si="38"/>
        <v>2.7</v>
      </c>
      <c r="H989" s="34">
        <f t="shared" si="39"/>
        <v>1.7</v>
      </c>
      <c r="I989" s="34">
        <f t="shared" si="40"/>
        <v>3.6</v>
      </c>
    </row>
    <row r="990" spans="2:9" ht="15.75" hidden="1">
      <c r="B990" s="40" t="s">
        <v>208</v>
      </c>
      <c r="C990" s="34">
        <f t="shared" si="34"/>
        <v>5</v>
      </c>
      <c r="D990" s="34">
        <f t="shared" si="35"/>
        <v>5.6</v>
      </c>
      <c r="E990" s="34">
        <f t="shared" si="36"/>
        <v>7.2</v>
      </c>
      <c r="F990" s="34">
        <f t="shared" si="37"/>
        <v>3.4</v>
      </c>
      <c r="G990" s="34">
        <f t="shared" si="38"/>
        <v>6.6</v>
      </c>
      <c r="H990" s="34">
        <f t="shared" si="39"/>
        <v>3.5</v>
      </c>
      <c r="I990" s="34">
        <f t="shared" si="40"/>
        <v>7.3</v>
      </c>
    </row>
    <row r="991" spans="2:9" ht="15.75" hidden="1">
      <c r="B991" s="40" t="s">
        <v>209</v>
      </c>
      <c r="C991" s="34">
        <f t="shared" si="34"/>
        <v>1.9</v>
      </c>
      <c r="D991" s="34">
        <f t="shared" si="35"/>
        <v>5.1</v>
      </c>
      <c r="E991" s="34">
        <f t="shared" si="36"/>
        <v>4.9</v>
      </c>
      <c r="F991" s="34">
        <f t="shared" si="37"/>
        <v>1</v>
      </c>
      <c r="G991" s="34">
        <f t="shared" si="38"/>
        <v>1.9</v>
      </c>
      <c r="H991" s="34">
        <f t="shared" si="39"/>
        <v>1.9</v>
      </c>
      <c r="I991" s="34">
        <f t="shared" si="40"/>
        <v>5.6</v>
      </c>
    </row>
    <row r="992" spans="2:9" ht="15.75" hidden="1">
      <c r="B992" s="40" t="s">
        <v>210</v>
      </c>
      <c r="C992" s="34">
        <f t="shared" si="34"/>
        <v>5.1</v>
      </c>
      <c r="D992" s="34">
        <f t="shared" si="35"/>
        <v>9.3</v>
      </c>
      <c r="E992" s="34">
        <f t="shared" si="36"/>
        <v>9.8</v>
      </c>
      <c r="F992" s="34">
        <f t="shared" si="37"/>
        <v>1.6</v>
      </c>
      <c r="G992" s="34">
        <f t="shared" si="38"/>
        <v>6.4</v>
      </c>
      <c r="H992" s="34">
        <f t="shared" si="39"/>
        <v>3.8</v>
      </c>
      <c r="I992" s="34">
        <f t="shared" si="40"/>
        <v>8.5</v>
      </c>
    </row>
    <row r="993" spans="2:9" ht="15.75" hidden="1">
      <c r="B993" s="40" t="s">
        <v>211</v>
      </c>
      <c r="C993" s="34">
        <f t="shared" si="34"/>
        <v>4.4</v>
      </c>
      <c r="D993" s="34">
        <f t="shared" si="35"/>
        <v>5.6</v>
      </c>
      <c r="E993" s="34">
        <f t="shared" si="36"/>
        <v>5.3</v>
      </c>
      <c r="F993" s="34">
        <f t="shared" si="37"/>
        <v>4.1</v>
      </c>
      <c r="G993" s="34">
        <f t="shared" si="38"/>
        <v>5.4</v>
      </c>
      <c r="H993" s="34">
        <f t="shared" si="39"/>
        <v>3.5</v>
      </c>
      <c r="I993" s="34">
        <f t="shared" si="40"/>
        <v>7.9</v>
      </c>
    </row>
    <row r="994" spans="2:12" s="12" customFormat="1" ht="15.75" hidden="1">
      <c r="B994" s="15" t="s">
        <v>306</v>
      </c>
      <c r="C994" s="1"/>
      <c r="D994" s="1"/>
      <c r="E994" s="1"/>
      <c r="F994" s="1"/>
      <c r="G994" s="1"/>
      <c r="H994" s="1"/>
      <c r="I994" s="1"/>
      <c r="J994" s="44"/>
      <c r="K994" s="44"/>
      <c r="L994" s="14"/>
    </row>
    <row r="995" spans="2:12" ht="15" customHeight="1" hidden="1">
      <c r="B995" s="12"/>
      <c r="C995" s="60"/>
      <c r="D995" s="60"/>
      <c r="E995" s="60"/>
      <c r="F995" s="60"/>
      <c r="G995" s="60"/>
      <c r="H995" s="60"/>
      <c r="I995" s="60"/>
      <c r="J995" s="32"/>
      <c r="K995" s="32"/>
      <c r="L995" s="26"/>
    </row>
    <row r="996" spans="2:13" ht="15" customHeight="1" hidden="1">
      <c r="B996" s="165" t="s">
        <v>280</v>
      </c>
      <c r="C996" s="165"/>
      <c r="D996" s="165"/>
      <c r="E996" s="165"/>
      <c r="F996" s="165"/>
      <c r="G996" s="165"/>
      <c r="H996" s="165"/>
      <c r="I996" s="165"/>
      <c r="J996" s="165"/>
      <c r="K996" s="165"/>
      <c r="L996" s="165"/>
      <c r="M996" s="165"/>
    </row>
    <row r="997" spans="2:9" ht="15" customHeight="1" hidden="1">
      <c r="B997" s="36"/>
      <c r="C997" s="36" t="s">
        <v>123</v>
      </c>
      <c r="D997" s="36" t="s">
        <v>239</v>
      </c>
      <c r="E997" s="36" t="s">
        <v>370</v>
      </c>
      <c r="F997" s="36" t="s">
        <v>240</v>
      </c>
      <c r="G997" s="36" t="s">
        <v>372</v>
      </c>
      <c r="H997" s="36" t="s">
        <v>369</v>
      </c>
      <c r="I997" s="36" t="s">
        <v>359</v>
      </c>
    </row>
    <row r="998" spans="2:9" ht="15.75" hidden="1">
      <c r="B998" s="22" t="s">
        <v>125</v>
      </c>
      <c r="C998" s="34">
        <f>H515</f>
        <v>5.9</v>
      </c>
      <c r="D998" s="34">
        <f>H536</f>
        <v>8.1</v>
      </c>
      <c r="E998" s="34">
        <f>H557</f>
        <v>8.3</v>
      </c>
      <c r="F998" s="34">
        <f>H578</f>
        <v>4.3</v>
      </c>
      <c r="G998" s="34">
        <f>H662</f>
        <v>7.1</v>
      </c>
      <c r="H998" s="34">
        <f>H683</f>
        <v>4.7</v>
      </c>
      <c r="I998" s="34">
        <f>H641</f>
        <v>8.1</v>
      </c>
    </row>
    <row r="999" spans="2:9" ht="15.75" hidden="1">
      <c r="B999" s="22" t="s">
        <v>242</v>
      </c>
      <c r="C999" s="34">
        <f>H516</f>
        <v>5.9</v>
      </c>
      <c r="D999" s="34">
        <f>H537</f>
        <v>8.4</v>
      </c>
      <c r="E999" s="34">
        <f>H558</f>
        <v>9</v>
      </c>
      <c r="F999" s="34">
        <f>H579</f>
        <v>3.1</v>
      </c>
      <c r="G999" s="34">
        <f>H663</f>
        <v>7.2</v>
      </c>
      <c r="H999" s="34">
        <f>H684</f>
        <v>4.6</v>
      </c>
      <c r="I999" s="34">
        <f>H642</f>
        <v>8.1</v>
      </c>
    </row>
    <row r="1000" spans="2:9" ht="15.75" hidden="1">
      <c r="B1000" s="22" t="s">
        <v>244</v>
      </c>
      <c r="C1000" s="34">
        <f>H517</f>
        <v>5.2</v>
      </c>
      <c r="D1000" s="34">
        <f>H538</f>
        <v>9</v>
      </c>
      <c r="E1000" s="34">
        <f>H559</f>
        <v>7.7</v>
      </c>
      <c r="F1000" s="34">
        <f>H580</f>
        <v>3.5</v>
      </c>
      <c r="G1000" s="34">
        <f>H664</f>
        <v>6.4</v>
      </c>
      <c r="H1000" s="34">
        <f>H685</f>
        <v>3.9</v>
      </c>
      <c r="I1000" s="34">
        <f>H643</f>
        <v>7.8</v>
      </c>
    </row>
    <row r="1001" spans="2:9" ht="15" customHeight="1" hidden="1">
      <c r="B1001" s="40" t="s">
        <v>50</v>
      </c>
      <c r="C1001" s="34">
        <f>H518</f>
        <v>5.5</v>
      </c>
      <c r="D1001" s="34">
        <f>H539</f>
        <v>5.3</v>
      </c>
      <c r="E1001" s="34">
        <f>H560</f>
        <v>11.5</v>
      </c>
      <c r="F1001" s="34">
        <f>H581</f>
        <v>3.3</v>
      </c>
      <c r="G1001" s="34">
        <f>H665</f>
        <v>7.3</v>
      </c>
      <c r="H1001" s="34">
        <f>H686</f>
        <v>3.8</v>
      </c>
      <c r="I1001" s="34">
        <f>H644</f>
        <v>8.7</v>
      </c>
    </row>
    <row r="1002" spans="2:9" ht="15.75" hidden="1">
      <c r="B1002" s="40" t="s">
        <v>235</v>
      </c>
      <c r="C1002" s="34">
        <f aca="true" t="shared" si="41" ref="C1002:C1014">H519</f>
        <v>9.3</v>
      </c>
      <c r="D1002" s="34">
        <f aca="true" t="shared" si="42" ref="D1002:D1014">H540</f>
        <v>9.8</v>
      </c>
      <c r="E1002" s="34">
        <f aca="true" t="shared" si="43" ref="E1002:E1014">H561</f>
        <v>9.4</v>
      </c>
      <c r="F1002" s="34">
        <f aca="true" t="shared" si="44" ref="F1002:F1014">H582</f>
        <v>6.4</v>
      </c>
      <c r="G1002" s="34">
        <f aca="true" t="shared" si="45" ref="G1002:G1014">H666</f>
        <v>12.5</v>
      </c>
      <c r="H1002" s="34">
        <f aca="true" t="shared" si="46" ref="H1002:H1014">H687</f>
        <v>6.6</v>
      </c>
      <c r="I1002" s="34">
        <f aca="true" t="shared" si="47" ref="I1002:I1014">H645</f>
        <v>8.7</v>
      </c>
    </row>
    <row r="1003" spans="2:9" ht="15.75" hidden="1">
      <c r="B1003" s="40" t="s">
        <v>200</v>
      </c>
      <c r="C1003" s="34">
        <f t="shared" si="41"/>
        <v>4.8</v>
      </c>
      <c r="D1003" s="34">
        <f t="shared" si="42"/>
        <v>6.3</v>
      </c>
      <c r="E1003" s="34">
        <f t="shared" si="43"/>
        <v>6.8</v>
      </c>
      <c r="F1003" s="34">
        <f t="shared" si="44"/>
        <v>3.8</v>
      </c>
      <c r="G1003" s="34">
        <f t="shared" si="45"/>
        <v>5.7</v>
      </c>
      <c r="H1003" s="34">
        <f t="shared" si="46"/>
        <v>4</v>
      </c>
      <c r="I1003" s="34">
        <f t="shared" si="47"/>
        <v>7.7</v>
      </c>
    </row>
    <row r="1004" spans="2:9" ht="15.75" hidden="1">
      <c r="B1004" s="40" t="s">
        <v>201</v>
      </c>
      <c r="C1004" s="34">
        <f t="shared" si="41"/>
        <v>8.4</v>
      </c>
      <c r="D1004" s="34">
        <f t="shared" si="42"/>
        <v>8.9</v>
      </c>
      <c r="E1004" s="34">
        <f t="shared" si="43"/>
        <v>5</v>
      </c>
      <c r="F1004" s="34">
        <f t="shared" si="44"/>
        <v>6.3</v>
      </c>
      <c r="G1004" s="34">
        <f t="shared" si="45"/>
        <v>11.6</v>
      </c>
      <c r="H1004" s="34">
        <f t="shared" si="46"/>
        <v>5.6</v>
      </c>
      <c r="I1004" s="34">
        <f t="shared" si="47"/>
        <v>10.6</v>
      </c>
    </row>
    <row r="1005" spans="2:9" ht="15.75" hidden="1">
      <c r="B1005" s="40" t="s">
        <v>202</v>
      </c>
      <c r="C1005" s="34">
        <f t="shared" si="41"/>
        <v>12.5</v>
      </c>
      <c r="D1005" s="34">
        <f t="shared" si="42"/>
        <v>11.1</v>
      </c>
      <c r="E1005" s="34">
        <f t="shared" si="43"/>
        <v>19.8</v>
      </c>
      <c r="F1005" s="34">
        <f t="shared" si="44"/>
        <v>5.2</v>
      </c>
      <c r="G1005" s="34">
        <f t="shared" si="45"/>
        <v>16.3</v>
      </c>
      <c r="H1005" s="34">
        <f t="shared" si="46"/>
        <v>9.4</v>
      </c>
      <c r="I1005" s="34">
        <f t="shared" si="47"/>
        <v>17.2</v>
      </c>
    </row>
    <row r="1006" spans="2:9" ht="15.75" hidden="1">
      <c r="B1006" s="40" t="s">
        <v>122</v>
      </c>
      <c r="C1006" s="34">
        <f t="shared" si="41"/>
        <v>5.9</v>
      </c>
      <c r="D1006" s="34">
        <f t="shared" si="42"/>
        <v>7.9</v>
      </c>
      <c r="E1006" s="34">
        <f t="shared" si="43"/>
        <v>6.2</v>
      </c>
      <c r="F1006" s="34">
        <f t="shared" si="44"/>
        <v>2.8</v>
      </c>
      <c r="G1006" s="34">
        <f t="shared" si="45"/>
        <v>7.5</v>
      </c>
      <c r="H1006" s="34">
        <f t="shared" si="46"/>
        <v>4.3</v>
      </c>
      <c r="I1006" s="34">
        <f t="shared" si="47"/>
        <v>6.5</v>
      </c>
    </row>
    <row r="1007" spans="2:9" ht="15.75" hidden="1">
      <c r="B1007" s="40" t="s">
        <v>204</v>
      </c>
      <c r="C1007" s="34">
        <f t="shared" si="41"/>
        <v>7.3</v>
      </c>
      <c r="D1007" s="34">
        <f t="shared" si="42"/>
        <v>8.8</v>
      </c>
      <c r="E1007" s="34">
        <f t="shared" si="43"/>
        <v>9.1</v>
      </c>
      <c r="F1007" s="34">
        <f t="shared" si="44"/>
        <v>4.2</v>
      </c>
      <c r="G1007" s="34">
        <f t="shared" si="45"/>
        <v>10</v>
      </c>
      <c r="H1007" s="34">
        <f t="shared" si="46"/>
        <v>4.5</v>
      </c>
      <c r="I1007" s="34">
        <f t="shared" si="47"/>
        <v>8.2</v>
      </c>
    </row>
    <row r="1008" spans="2:9" ht="15.75" hidden="1">
      <c r="B1008" s="40" t="s">
        <v>205</v>
      </c>
      <c r="C1008" s="34">
        <f t="shared" si="41"/>
        <v>5.8</v>
      </c>
      <c r="D1008" s="34">
        <f t="shared" si="42"/>
        <v>5.5</v>
      </c>
      <c r="E1008" s="34">
        <f t="shared" si="43"/>
        <v>7.9</v>
      </c>
      <c r="F1008" s="34">
        <f t="shared" si="44"/>
        <v>6.7</v>
      </c>
      <c r="G1008" s="34">
        <f t="shared" si="45"/>
        <v>6.1</v>
      </c>
      <c r="H1008" s="34">
        <f t="shared" si="46"/>
        <v>5.6</v>
      </c>
      <c r="I1008" s="34">
        <f t="shared" si="47"/>
        <v>5.1</v>
      </c>
    </row>
    <row r="1009" spans="2:9" ht="15.75" hidden="1">
      <c r="B1009" s="40" t="s">
        <v>124</v>
      </c>
      <c r="C1009" s="34">
        <f t="shared" si="41"/>
        <v>6.9</v>
      </c>
      <c r="D1009" s="34">
        <f t="shared" si="42"/>
        <v>7.1</v>
      </c>
      <c r="E1009" s="34">
        <f t="shared" si="43"/>
        <v>9.9</v>
      </c>
      <c r="F1009" s="34">
        <f t="shared" si="44"/>
        <v>5.5</v>
      </c>
      <c r="G1009" s="34">
        <f t="shared" si="45"/>
        <v>10.5</v>
      </c>
      <c r="H1009" s="34">
        <f t="shared" si="46"/>
        <v>3.3</v>
      </c>
      <c r="I1009" s="34">
        <f t="shared" si="47"/>
        <v>7.9</v>
      </c>
    </row>
    <row r="1010" spans="2:9" ht="15.75" hidden="1">
      <c r="B1010" s="40" t="s">
        <v>207</v>
      </c>
      <c r="C1010" s="34">
        <f t="shared" si="41"/>
        <v>1.7</v>
      </c>
      <c r="D1010" s="34">
        <f t="shared" si="42"/>
        <v>2.4</v>
      </c>
      <c r="E1010" s="34">
        <f t="shared" si="43"/>
        <v>7</v>
      </c>
      <c r="F1010" s="34">
        <f t="shared" si="44"/>
        <v>0.5</v>
      </c>
      <c r="G1010" s="34">
        <f t="shared" si="45"/>
        <v>2.6</v>
      </c>
      <c r="H1010" s="34">
        <f t="shared" si="46"/>
        <v>0.9</v>
      </c>
      <c r="I1010" s="34">
        <f t="shared" si="47"/>
        <v>4.1</v>
      </c>
    </row>
    <row r="1011" spans="2:9" ht="15.75" hidden="1">
      <c r="B1011" s="40" t="s">
        <v>208</v>
      </c>
      <c r="C1011" s="34">
        <f t="shared" si="41"/>
        <v>2.7</v>
      </c>
      <c r="D1011" s="34">
        <f t="shared" si="42"/>
        <v>2</v>
      </c>
      <c r="E1011" s="34">
        <f t="shared" si="43"/>
        <v>3.9</v>
      </c>
      <c r="F1011" s="34">
        <f t="shared" si="44"/>
        <v>2.4</v>
      </c>
      <c r="G1011" s="34">
        <f t="shared" si="45"/>
        <v>3.8</v>
      </c>
      <c r="H1011" s="34">
        <f t="shared" si="46"/>
        <v>1.6</v>
      </c>
      <c r="I1011" s="34">
        <f t="shared" si="47"/>
        <v>3.7</v>
      </c>
    </row>
    <row r="1012" spans="2:9" ht="15.75" hidden="1">
      <c r="B1012" s="40" t="s">
        <v>209</v>
      </c>
      <c r="C1012" s="34">
        <f t="shared" si="41"/>
        <v>1.5</v>
      </c>
      <c r="D1012" s="34">
        <f t="shared" si="42"/>
        <v>3.8</v>
      </c>
      <c r="E1012" s="34">
        <f t="shared" si="43"/>
        <v>4.1</v>
      </c>
      <c r="F1012" s="34">
        <f t="shared" si="44"/>
        <v>1</v>
      </c>
      <c r="G1012" s="34">
        <f t="shared" si="45"/>
        <v>2</v>
      </c>
      <c r="H1012" s="34">
        <f t="shared" si="46"/>
        <v>1</v>
      </c>
      <c r="I1012" s="34">
        <f t="shared" si="47"/>
        <v>4.6</v>
      </c>
    </row>
    <row r="1013" spans="2:9" ht="15.75" hidden="1">
      <c r="B1013" s="40" t="s">
        <v>210</v>
      </c>
      <c r="C1013" s="34">
        <f t="shared" si="41"/>
        <v>3.7</v>
      </c>
      <c r="D1013" s="34">
        <f t="shared" si="42"/>
        <v>6.3</v>
      </c>
      <c r="E1013" s="34">
        <f t="shared" si="43"/>
        <v>8.9</v>
      </c>
      <c r="F1013" s="34">
        <f t="shared" si="44"/>
        <v>0.9</v>
      </c>
      <c r="G1013" s="34">
        <f t="shared" si="45"/>
        <v>4.5</v>
      </c>
      <c r="H1013" s="34">
        <f t="shared" si="46"/>
        <v>2.9</v>
      </c>
      <c r="I1013" s="34">
        <f t="shared" si="47"/>
        <v>5.3</v>
      </c>
    </row>
    <row r="1014" spans="2:9" ht="15.75" hidden="1">
      <c r="B1014" s="40" t="s">
        <v>211</v>
      </c>
      <c r="C1014" s="34">
        <f t="shared" si="41"/>
        <v>4.1</v>
      </c>
      <c r="D1014" s="34">
        <f t="shared" si="42"/>
        <v>4.1</v>
      </c>
      <c r="E1014" s="34">
        <f t="shared" si="43"/>
        <v>7.2</v>
      </c>
      <c r="F1014" s="34">
        <f t="shared" si="44"/>
        <v>2.8</v>
      </c>
      <c r="G1014" s="34">
        <f t="shared" si="45"/>
        <v>5.6</v>
      </c>
      <c r="H1014" s="34">
        <f t="shared" si="46"/>
        <v>2.6</v>
      </c>
      <c r="I1014" s="34">
        <f t="shared" si="47"/>
        <v>7.8</v>
      </c>
    </row>
    <row r="1015" spans="2:12" s="12" customFormat="1" ht="15.75" hidden="1">
      <c r="B1015" s="15" t="s">
        <v>306</v>
      </c>
      <c r="C1015" s="1"/>
      <c r="D1015" s="1"/>
      <c r="E1015" s="1"/>
      <c r="F1015" s="1"/>
      <c r="G1015" s="1"/>
      <c r="H1015" s="1"/>
      <c r="I1015" s="1"/>
      <c r="J1015" s="44"/>
      <c r="K1015" s="44"/>
      <c r="L1015" s="14"/>
    </row>
    <row r="1016" spans="2:12" ht="15" customHeight="1" hidden="1">
      <c r="B1016" s="12"/>
      <c r="C1016" s="60"/>
      <c r="D1016" s="60"/>
      <c r="E1016" s="60"/>
      <c r="F1016" s="60"/>
      <c r="G1016" s="60"/>
      <c r="H1016" s="60"/>
      <c r="I1016" s="60"/>
      <c r="J1016" s="32"/>
      <c r="K1016" s="32"/>
      <c r="L1016" s="26"/>
    </row>
    <row r="1017" spans="2:13" ht="15" customHeight="1" hidden="1">
      <c r="B1017" s="165" t="s">
        <v>155</v>
      </c>
      <c r="C1017" s="165"/>
      <c r="D1017" s="165"/>
      <c r="E1017" s="165"/>
      <c r="F1017" s="165"/>
      <c r="G1017" s="165"/>
      <c r="H1017" s="165"/>
      <c r="I1017" s="165"/>
      <c r="J1017" s="165"/>
      <c r="K1017" s="165"/>
      <c r="L1017" s="165"/>
      <c r="M1017" s="165"/>
    </row>
    <row r="1018" spans="2:9" ht="15" customHeight="1" hidden="1">
      <c r="B1018" s="36"/>
      <c r="C1018" s="23" t="s">
        <v>123</v>
      </c>
      <c r="D1018" s="23" t="s">
        <v>239</v>
      </c>
      <c r="E1018" s="23" t="s">
        <v>370</v>
      </c>
      <c r="F1018" s="23" t="s">
        <v>240</v>
      </c>
      <c r="G1018" s="23" t="s">
        <v>372</v>
      </c>
      <c r="H1018" s="23" t="s">
        <v>369</v>
      </c>
      <c r="I1018" s="23" t="s">
        <v>359</v>
      </c>
    </row>
    <row r="1019" spans="2:9" ht="15.75" hidden="1">
      <c r="B1019" s="22" t="s">
        <v>125</v>
      </c>
      <c r="C1019" s="34">
        <f>I515</f>
        <v>7.5</v>
      </c>
      <c r="D1019" s="34">
        <f>I536</f>
        <v>8.9</v>
      </c>
      <c r="E1019" s="34">
        <f>I557</f>
        <v>11.8</v>
      </c>
      <c r="F1019" s="34">
        <f>I578</f>
        <v>4</v>
      </c>
      <c r="G1019" s="34">
        <f>I662</f>
        <v>7.8</v>
      </c>
      <c r="H1019" s="34">
        <f>I683</f>
        <v>7.3</v>
      </c>
      <c r="I1019" s="34">
        <f>I641</f>
        <v>11.7</v>
      </c>
    </row>
    <row r="1020" spans="2:9" ht="15.75" hidden="1">
      <c r="B1020" s="22" t="s">
        <v>242</v>
      </c>
      <c r="C1020" s="34">
        <f>I516</f>
        <v>6.9</v>
      </c>
      <c r="D1020" s="34">
        <f>I537</f>
        <v>9</v>
      </c>
      <c r="E1020" s="34">
        <f>I558</f>
        <v>11.1</v>
      </c>
      <c r="F1020" s="34">
        <f>I579</f>
        <v>4</v>
      </c>
      <c r="G1020" s="34">
        <f>I663</f>
        <v>7.4</v>
      </c>
      <c r="H1020" s="34">
        <f>I684</f>
        <v>6.4</v>
      </c>
      <c r="I1020" s="34">
        <f>I642</f>
        <v>10.4</v>
      </c>
    </row>
    <row r="1021" spans="2:9" ht="15.75" hidden="1">
      <c r="B1021" s="22" t="s">
        <v>244</v>
      </c>
      <c r="C1021" s="34">
        <f>I517</f>
        <v>6.1</v>
      </c>
      <c r="D1021" s="34">
        <f>I538</f>
        <v>9.2</v>
      </c>
      <c r="E1021" s="34">
        <f>I559</f>
        <v>11.4</v>
      </c>
      <c r="F1021" s="34">
        <f>I580</f>
        <v>3.8</v>
      </c>
      <c r="G1021" s="34">
        <f>I664</f>
        <v>6.2</v>
      </c>
      <c r="H1021" s="34">
        <f>I685</f>
        <v>5.9</v>
      </c>
      <c r="I1021" s="34">
        <f>I643</f>
        <v>11</v>
      </c>
    </row>
    <row r="1022" spans="2:9" ht="15" customHeight="1" hidden="1">
      <c r="B1022" s="40" t="s">
        <v>50</v>
      </c>
      <c r="C1022" s="34">
        <f>I518</f>
        <v>3.7</v>
      </c>
      <c r="D1022" s="34">
        <f>I539</f>
        <v>4.3</v>
      </c>
      <c r="E1022" s="34">
        <f>I560</f>
        <v>3.6</v>
      </c>
      <c r="F1022" s="34">
        <f>I581</f>
        <v>2.3</v>
      </c>
      <c r="G1022" s="34">
        <f>I665</f>
        <v>3.9</v>
      </c>
      <c r="H1022" s="34">
        <f>I686</f>
        <v>3.6</v>
      </c>
      <c r="I1022" s="34">
        <f>I644</f>
        <v>7</v>
      </c>
    </row>
    <row r="1023" spans="2:9" ht="15.75" hidden="1">
      <c r="B1023" s="40" t="s">
        <v>235</v>
      </c>
      <c r="C1023" s="34">
        <f aca="true" t="shared" si="48" ref="C1023:C1035">I519</f>
        <v>6.7</v>
      </c>
      <c r="D1023" s="34">
        <f aca="true" t="shared" si="49" ref="D1023:D1035">I540</f>
        <v>5.3</v>
      </c>
      <c r="E1023" s="34">
        <f aca="true" t="shared" si="50" ref="E1023:E1035">I561</f>
        <v>8.2</v>
      </c>
      <c r="F1023" s="34">
        <f aca="true" t="shared" si="51" ref="F1023:F1035">I582</f>
        <v>3.1</v>
      </c>
      <c r="G1023" s="34">
        <f aca="true" t="shared" si="52" ref="G1023:G1035">I666</f>
        <v>8</v>
      </c>
      <c r="H1023" s="34">
        <f aca="true" t="shared" si="53" ref="H1023:H1035">I687</f>
        <v>5.5</v>
      </c>
      <c r="I1023" s="34">
        <f aca="true" t="shared" si="54" ref="I1023:I1035">I645</f>
        <v>6.9</v>
      </c>
    </row>
    <row r="1024" spans="2:9" ht="15.75" hidden="1">
      <c r="B1024" s="40" t="s">
        <v>200</v>
      </c>
      <c r="C1024" s="34">
        <f t="shared" si="48"/>
        <v>5.8</v>
      </c>
      <c r="D1024" s="34">
        <f t="shared" si="49"/>
        <v>8</v>
      </c>
      <c r="E1024" s="34">
        <f t="shared" si="50"/>
        <v>10.8</v>
      </c>
      <c r="F1024" s="34">
        <f t="shared" si="51"/>
        <v>3.6</v>
      </c>
      <c r="G1024" s="34">
        <f t="shared" si="52"/>
        <v>5.4</v>
      </c>
      <c r="H1024" s="34">
        <f t="shared" si="53"/>
        <v>6.3</v>
      </c>
      <c r="I1024" s="34">
        <f t="shared" si="54"/>
        <v>10.5</v>
      </c>
    </row>
    <row r="1025" spans="2:9" ht="15.75" hidden="1">
      <c r="B1025" s="40" t="s">
        <v>201</v>
      </c>
      <c r="C1025" s="34">
        <f t="shared" si="48"/>
        <v>3.7</v>
      </c>
      <c r="D1025" s="34">
        <f t="shared" si="49"/>
        <v>3.5</v>
      </c>
      <c r="E1025" s="34">
        <f t="shared" si="50"/>
        <v>12.1</v>
      </c>
      <c r="F1025" s="34">
        <f t="shared" si="51"/>
        <v>0</v>
      </c>
      <c r="G1025" s="34">
        <f t="shared" si="52"/>
        <v>6.4</v>
      </c>
      <c r="H1025" s="34">
        <f t="shared" si="53"/>
        <v>1.8</v>
      </c>
      <c r="I1025" s="34">
        <f t="shared" si="54"/>
        <v>4.5</v>
      </c>
    </row>
    <row r="1026" spans="2:9" ht="15.75" hidden="1">
      <c r="B1026" s="40" t="s">
        <v>202</v>
      </c>
      <c r="C1026" s="34">
        <f t="shared" si="48"/>
        <v>15.6</v>
      </c>
      <c r="D1026" s="34">
        <f t="shared" si="49"/>
        <v>17.3</v>
      </c>
      <c r="E1026" s="34">
        <f t="shared" si="50"/>
        <v>23.8</v>
      </c>
      <c r="F1026" s="34">
        <f t="shared" si="51"/>
        <v>4.3</v>
      </c>
      <c r="G1026" s="34">
        <f t="shared" si="52"/>
        <v>16.6</v>
      </c>
      <c r="H1026" s="34">
        <f t="shared" si="53"/>
        <v>14.8</v>
      </c>
      <c r="I1026" s="34">
        <f t="shared" si="54"/>
        <v>17.2</v>
      </c>
    </row>
    <row r="1027" spans="2:9" ht="15.75" hidden="1">
      <c r="B1027" s="40" t="s">
        <v>122</v>
      </c>
      <c r="C1027" s="34">
        <f t="shared" si="48"/>
        <v>6.7</v>
      </c>
      <c r="D1027" s="34">
        <f t="shared" si="49"/>
        <v>7.9</v>
      </c>
      <c r="E1027" s="34">
        <f t="shared" si="50"/>
        <v>7.4</v>
      </c>
      <c r="F1027" s="34">
        <f t="shared" si="51"/>
        <v>4.4</v>
      </c>
      <c r="G1027" s="34">
        <f t="shared" si="52"/>
        <v>7.7</v>
      </c>
      <c r="H1027" s="34">
        <f t="shared" si="53"/>
        <v>5.8</v>
      </c>
      <c r="I1027" s="34">
        <f t="shared" si="54"/>
        <v>9</v>
      </c>
    </row>
    <row r="1028" spans="2:9" ht="15.75" hidden="1">
      <c r="B1028" s="40" t="s">
        <v>204</v>
      </c>
      <c r="C1028" s="34">
        <f t="shared" si="48"/>
        <v>6.7</v>
      </c>
      <c r="D1028" s="34">
        <f t="shared" si="49"/>
        <v>3.6</v>
      </c>
      <c r="E1028" s="34">
        <f t="shared" si="50"/>
        <v>10.5</v>
      </c>
      <c r="F1028" s="34">
        <f t="shared" si="51"/>
        <v>2.5</v>
      </c>
      <c r="G1028" s="34">
        <f t="shared" si="52"/>
        <v>8.1</v>
      </c>
      <c r="H1028" s="34">
        <f t="shared" si="53"/>
        <v>5.3</v>
      </c>
      <c r="I1028" s="34">
        <f t="shared" si="54"/>
        <v>9.9</v>
      </c>
    </row>
    <row r="1029" spans="2:9" ht="15.75" hidden="1">
      <c r="B1029" s="40" t="s">
        <v>205</v>
      </c>
      <c r="C1029" s="34">
        <f t="shared" si="48"/>
        <v>3.9</v>
      </c>
      <c r="D1029" s="34">
        <f t="shared" si="49"/>
        <v>3.9</v>
      </c>
      <c r="E1029" s="34">
        <f t="shared" si="50"/>
        <v>6.1</v>
      </c>
      <c r="F1029" s="34">
        <f t="shared" si="51"/>
        <v>0</v>
      </c>
      <c r="G1029" s="34">
        <f t="shared" si="52"/>
        <v>5.2</v>
      </c>
      <c r="H1029" s="34">
        <f t="shared" si="53"/>
        <v>2.9</v>
      </c>
      <c r="I1029" s="34">
        <f t="shared" si="54"/>
        <v>5.7</v>
      </c>
    </row>
    <row r="1030" spans="2:9" ht="15.75" hidden="1">
      <c r="B1030" s="40" t="s">
        <v>124</v>
      </c>
      <c r="C1030" s="34">
        <f t="shared" si="48"/>
        <v>4.4</v>
      </c>
      <c r="D1030" s="34">
        <f t="shared" si="49"/>
        <v>0</v>
      </c>
      <c r="E1030" s="34">
        <f t="shared" si="50"/>
        <v>3.2</v>
      </c>
      <c r="F1030" s="34">
        <f t="shared" si="51"/>
        <v>5.8</v>
      </c>
      <c r="G1030" s="34">
        <f t="shared" si="52"/>
        <v>5.3</v>
      </c>
      <c r="H1030" s="34">
        <f t="shared" si="53"/>
        <v>3.8</v>
      </c>
      <c r="I1030" s="34">
        <f t="shared" si="54"/>
        <v>4.4</v>
      </c>
    </row>
    <row r="1031" spans="2:9" ht="15.75" hidden="1">
      <c r="B1031" s="40" t="s">
        <v>207</v>
      </c>
      <c r="C1031" s="34">
        <f t="shared" si="48"/>
        <v>3.7</v>
      </c>
      <c r="D1031" s="34">
        <f t="shared" si="49"/>
        <v>5.5</v>
      </c>
      <c r="E1031" s="34">
        <f t="shared" si="50"/>
        <v>6</v>
      </c>
      <c r="F1031" s="34">
        <f t="shared" si="51"/>
        <v>3.1</v>
      </c>
      <c r="G1031" s="34">
        <f t="shared" si="52"/>
        <v>4.6</v>
      </c>
      <c r="H1031" s="34">
        <f t="shared" si="53"/>
        <v>2.8</v>
      </c>
      <c r="I1031" s="34">
        <f t="shared" si="54"/>
        <v>5.2</v>
      </c>
    </row>
    <row r="1032" spans="2:9" ht="15.75" hidden="1">
      <c r="B1032" s="40" t="s">
        <v>208</v>
      </c>
      <c r="C1032" s="34">
        <f t="shared" si="48"/>
        <v>5</v>
      </c>
      <c r="D1032" s="34">
        <f t="shared" si="49"/>
        <v>6.4</v>
      </c>
      <c r="E1032" s="34">
        <f t="shared" si="50"/>
        <v>8.6</v>
      </c>
      <c r="F1032" s="34">
        <f t="shared" si="51"/>
        <v>2.8</v>
      </c>
      <c r="G1032" s="34">
        <f t="shared" si="52"/>
        <v>3.8</v>
      </c>
      <c r="H1032" s="34">
        <f t="shared" si="53"/>
        <v>5.1</v>
      </c>
      <c r="I1032" s="34">
        <f t="shared" si="54"/>
        <v>5.8</v>
      </c>
    </row>
    <row r="1033" spans="2:9" ht="15.75" hidden="1">
      <c r="B1033" s="40" t="s">
        <v>209</v>
      </c>
      <c r="C1033" s="34">
        <f t="shared" si="48"/>
        <v>5.4</v>
      </c>
      <c r="D1033" s="34">
        <f t="shared" si="49"/>
        <v>8.7</v>
      </c>
      <c r="E1033" s="34">
        <f t="shared" si="50"/>
        <v>12.1</v>
      </c>
      <c r="F1033" s="34">
        <f t="shared" si="51"/>
        <v>4.3</v>
      </c>
      <c r="G1033" s="34">
        <f t="shared" si="52"/>
        <v>6.4</v>
      </c>
      <c r="H1033" s="34">
        <f t="shared" si="53"/>
        <v>4.3</v>
      </c>
      <c r="I1033" s="34">
        <f t="shared" si="54"/>
        <v>15.6</v>
      </c>
    </row>
    <row r="1034" spans="2:9" ht="15.75" hidden="1">
      <c r="B1034" s="40" t="s">
        <v>210</v>
      </c>
      <c r="C1034" s="34">
        <f t="shared" si="48"/>
        <v>8.5</v>
      </c>
      <c r="D1034" s="34">
        <f t="shared" si="49"/>
        <v>19.7</v>
      </c>
      <c r="E1034" s="34">
        <f t="shared" si="50"/>
        <v>12.1</v>
      </c>
      <c r="F1034" s="34">
        <f t="shared" si="51"/>
        <v>3.7</v>
      </c>
      <c r="G1034" s="34">
        <f t="shared" si="52"/>
        <v>8.5</v>
      </c>
      <c r="H1034" s="34">
        <f t="shared" si="53"/>
        <v>8.4</v>
      </c>
      <c r="I1034" s="34">
        <f t="shared" si="54"/>
        <v>16.8</v>
      </c>
    </row>
    <row r="1035" spans="2:9" ht="15.75" hidden="1">
      <c r="B1035" s="40" t="s">
        <v>211</v>
      </c>
      <c r="C1035" s="34">
        <f t="shared" si="48"/>
        <v>3.4</v>
      </c>
      <c r="D1035" s="34">
        <f t="shared" si="49"/>
        <v>5.2</v>
      </c>
      <c r="E1035" s="34">
        <f t="shared" si="50"/>
        <v>4.5</v>
      </c>
      <c r="F1035" s="34">
        <f t="shared" si="51"/>
        <v>3</v>
      </c>
      <c r="G1035" s="34">
        <f t="shared" si="52"/>
        <v>3.9</v>
      </c>
      <c r="H1035" s="34">
        <f t="shared" si="53"/>
        <v>2.7</v>
      </c>
      <c r="I1035" s="34">
        <f t="shared" si="54"/>
        <v>4</v>
      </c>
    </row>
    <row r="1036" spans="2:12" s="12" customFormat="1" ht="15.75" hidden="1">
      <c r="B1036" s="15" t="s">
        <v>306</v>
      </c>
      <c r="C1036" s="1"/>
      <c r="D1036" s="1"/>
      <c r="E1036" s="1"/>
      <c r="F1036" s="1"/>
      <c r="G1036" s="1"/>
      <c r="H1036" s="1"/>
      <c r="I1036" s="1"/>
      <c r="J1036" s="44"/>
      <c r="K1036" s="44"/>
      <c r="L1036" s="14"/>
    </row>
    <row r="1037" spans="2:12" ht="15" customHeight="1" hidden="1">
      <c r="B1037" s="12"/>
      <c r="C1037" s="60"/>
      <c r="D1037" s="60"/>
      <c r="E1037" s="60"/>
      <c r="F1037" s="60"/>
      <c r="G1037" s="60"/>
      <c r="H1037" s="60"/>
      <c r="I1037" s="60"/>
      <c r="J1037" s="32"/>
      <c r="K1037" s="32"/>
      <c r="L1037" s="26"/>
    </row>
    <row r="1038" spans="2:13" ht="15" customHeight="1" hidden="1">
      <c r="B1038" s="165" t="s">
        <v>156</v>
      </c>
      <c r="C1038" s="165"/>
      <c r="D1038" s="165"/>
      <c r="E1038" s="165"/>
      <c r="F1038" s="165"/>
      <c r="G1038" s="165"/>
      <c r="H1038" s="165"/>
      <c r="I1038" s="165"/>
      <c r="J1038" s="165"/>
      <c r="K1038" s="165"/>
      <c r="L1038" s="165"/>
      <c r="M1038" s="165"/>
    </row>
    <row r="1039" spans="2:9" ht="15" customHeight="1" hidden="1">
      <c r="B1039" s="36"/>
      <c r="C1039" s="23" t="s">
        <v>123</v>
      </c>
      <c r="D1039" s="23" t="s">
        <v>239</v>
      </c>
      <c r="E1039" s="23" t="s">
        <v>370</v>
      </c>
      <c r="F1039" s="23" t="s">
        <v>240</v>
      </c>
      <c r="G1039" s="23" t="s">
        <v>372</v>
      </c>
      <c r="H1039" s="23" t="s">
        <v>369</v>
      </c>
      <c r="I1039" s="23" t="s">
        <v>359</v>
      </c>
    </row>
    <row r="1040" spans="2:10" s="12" customFormat="1" ht="15.75" hidden="1">
      <c r="B1040" s="22" t="s">
        <v>125</v>
      </c>
      <c r="C1040" s="34">
        <f>C704</f>
        <v>1.3</v>
      </c>
      <c r="D1040" s="34">
        <f>C725</f>
        <v>2.1</v>
      </c>
      <c r="E1040" s="34">
        <f>C746</f>
        <v>1.4</v>
      </c>
      <c r="F1040" s="34">
        <f>C767</f>
        <v>0.8</v>
      </c>
      <c r="G1040" s="34">
        <f>C851</f>
        <v>1.7</v>
      </c>
      <c r="H1040" s="34">
        <f>C872</f>
        <v>0.8</v>
      </c>
      <c r="I1040" s="34">
        <f>C830</f>
        <v>1.7</v>
      </c>
      <c r="J1040" s="25"/>
    </row>
    <row r="1041" spans="2:9" ht="15.75" hidden="1">
      <c r="B1041" s="22" t="s">
        <v>242</v>
      </c>
      <c r="C1041" s="34">
        <f>C705</f>
        <v>0.7</v>
      </c>
      <c r="D1041" s="34">
        <f>C726</f>
        <v>0.8</v>
      </c>
      <c r="E1041" s="34">
        <f>C747</f>
        <v>0.9</v>
      </c>
      <c r="F1041" s="34">
        <f>C768</f>
        <v>0.5</v>
      </c>
      <c r="G1041" s="34">
        <f>C852</f>
        <v>1</v>
      </c>
      <c r="H1041" s="34">
        <f>C873</f>
        <v>0.4</v>
      </c>
      <c r="I1041" s="34">
        <f>C831</f>
        <v>1</v>
      </c>
    </row>
    <row r="1042" spans="2:9" ht="15.75" hidden="1">
      <c r="B1042" s="22" t="s">
        <v>244</v>
      </c>
      <c r="C1042" s="34">
        <f>C706</f>
        <v>0.9</v>
      </c>
      <c r="D1042" s="34">
        <f>C727</f>
        <v>1.3</v>
      </c>
      <c r="E1042" s="34">
        <f>C748</f>
        <v>1</v>
      </c>
      <c r="F1042" s="34">
        <f>C769</f>
        <v>0.7</v>
      </c>
      <c r="G1042" s="34">
        <f>C853</f>
        <v>1.2</v>
      </c>
      <c r="H1042" s="34">
        <f>C874</f>
        <v>0.5</v>
      </c>
      <c r="I1042" s="34">
        <f>C832</f>
        <v>1.2</v>
      </c>
    </row>
    <row r="1043" spans="2:9" ht="15" customHeight="1" hidden="1">
      <c r="B1043" s="40" t="s">
        <v>50</v>
      </c>
      <c r="C1043" s="34">
        <f>C707</f>
        <v>1.4</v>
      </c>
      <c r="D1043" s="34">
        <f>C728</f>
        <v>1.8</v>
      </c>
      <c r="E1043" s="34">
        <f>C749</f>
        <v>0.9</v>
      </c>
      <c r="F1043" s="34">
        <f>C770</f>
        <v>0</v>
      </c>
      <c r="G1043" s="34">
        <f>C854</f>
        <v>2</v>
      </c>
      <c r="H1043" s="34">
        <f>C875</f>
        <v>0.7</v>
      </c>
      <c r="I1043" s="34">
        <f>C833</f>
        <v>2.3</v>
      </c>
    </row>
    <row r="1044" spans="2:9" ht="15.75" hidden="1">
      <c r="B1044" s="40" t="s">
        <v>235</v>
      </c>
      <c r="C1044" s="34">
        <f aca="true" t="shared" si="55" ref="C1044:C1056">C708</f>
        <v>0.6</v>
      </c>
      <c r="D1044" s="34">
        <f aca="true" t="shared" si="56" ref="D1044:D1056">C729</f>
        <v>0.4</v>
      </c>
      <c r="E1044" s="34">
        <f aca="true" t="shared" si="57" ref="E1044:E1056">C750</f>
        <v>0.7</v>
      </c>
      <c r="F1044" s="34">
        <f aca="true" t="shared" si="58" ref="F1044:F1056">C771</f>
        <v>0.4</v>
      </c>
      <c r="G1044" s="34">
        <f aca="true" t="shared" si="59" ref="G1044:G1056">C855</f>
        <v>0.9</v>
      </c>
      <c r="H1044" s="34">
        <f aca="true" t="shared" si="60" ref="H1044:H1056">C876</f>
        <v>0.3</v>
      </c>
      <c r="I1044" s="34">
        <f aca="true" t="shared" si="61" ref="I1044:I1056">C834</f>
        <v>0.6</v>
      </c>
    </row>
    <row r="1045" spans="2:9" ht="15.75" hidden="1">
      <c r="B1045" s="40" t="s">
        <v>200</v>
      </c>
      <c r="C1045" s="34">
        <f t="shared" si="55"/>
        <v>0.2</v>
      </c>
      <c r="D1045" s="34">
        <f t="shared" si="56"/>
        <v>0.6</v>
      </c>
      <c r="E1045" s="34">
        <f t="shared" si="57"/>
        <v>0</v>
      </c>
      <c r="F1045" s="34">
        <f t="shared" si="58"/>
        <v>0.1</v>
      </c>
      <c r="G1045" s="34">
        <f t="shared" si="59"/>
        <v>0.3</v>
      </c>
      <c r="H1045" s="34">
        <f t="shared" si="60"/>
        <v>0</v>
      </c>
      <c r="I1045" s="34">
        <f t="shared" si="61"/>
        <v>0.2</v>
      </c>
    </row>
    <row r="1046" spans="2:9" ht="15.75" hidden="1">
      <c r="B1046" s="40" t="s">
        <v>201</v>
      </c>
      <c r="C1046" s="34">
        <f t="shared" si="55"/>
        <v>1</v>
      </c>
      <c r="D1046" s="34">
        <f t="shared" si="56"/>
        <v>0.2</v>
      </c>
      <c r="E1046" s="34">
        <f t="shared" si="57"/>
        <v>3.4</v>
      </c>
      <c r="F1046" s="34">
        <f t="shared" si="58"/>
        <v>3.6</v>
      </c>
      <c r="G1046" s="34">
        <f t="shared" si="59"/>
        <v>1.3</v>
      </c>
      <c r="H1046" s="34">
        <f t="shared" si="60"/>
        <v>0.7</v>
      </c>
      <c r="I1046" s="34">
        <f t="shared" si="61"/>
        <v>2</v>
      </c>
    </row>
    <row r="1047" spans="2:9" ht="15.75" hidden="1">
      <c r="B1047" s="40" t="s">
        <v>202</v>
      </c>
      <c r="C1047" s="34">
        <f t="shared" si="55"/>
        <v>1.3</v>
      </c>
      <c r="D1047" s="34">
        <f t="shared" si="56"/>
        <v>1.5</v>
      </c>
      <c r="E1047" s="34">
        <f t="shared" si="57"/>
        <v>0.6</v>
      </c>
      <c r="F1047" s="34">
        <f t="shared" si="58"/>
        <v>1.9</v>
      </c>
      <c r="G1047" s="34">
        <f t="shared" si="59"/>
        <v>2.1</v>
      </c>
      <c r="H1047" s="34">
        <f t="shared" si="60"/>
        <v>0.5</v>
      </c>
      <c r="I1047" s="34">
        <f t="shared" si="61"/>
        <v>1.4</v>
      </c>
    </row>
    <row r="1048" spans="2:9" ht="15.75" hidden="1">
      <c r="B1048" s="40" t="s">
        <v>122</v>
      </c>
      <c r="C1048" s="34">
        <f t="shared" si="55"/>
        <v>1.1</v>
      </c>
      <c r="D1048" s="34">
        <f t="shared" si="56"/>
        <v>1.5</v>
      </c>
      <c r="E1048" s="34">
        <f t="shared" si="57"/>
        <v>0.8</v>
      </c>
      <c r="F1048" s="34">
        <f t="shared" si="58"/>
        <v>1.2</v>
      </c>
      <c r="G1048" s="34">
        <f t="shared" si="59"/>
        <v>1.7</v>
      </c>
      <c r="H1048" s="34">
        <f t="shared" si="60"/>
        <v>0.4</v>
      </c>
      <c r="I1048" s="34">
        <f t="shared" si="61"/>
        <v>1.1</v>
      </c>
    </row>
    <row r="1049" spans="2:9" ht="15.75" hidden="1">
      <c r="B1049" s="40" t="s">
        <v>204</v>
      </c>
      <c r="C1049" s="34">
        <f t="shared" si="55"/>
        <v>1.5</v>
      </c>
      <c r="D1049" s="34">
        <f t="shared" si="56"/>
        <v>2.3</v>
      </c>
      <c r="E1049" s="34">
        <f t="shared" si="57"/>
        <v>1.7</v>
      </c>
      <c r="F1049" s="34">
        <f t="shared" si="58"/>
        <v>0.9</v>
      </c>
      <c r="G1049" s="34">
        <f t="shared" si="59"/>
        <v>2.5</v>
      </c>
      <c r="H1049" s="34">
        <f t="shared" si="60"/>
        <v>0.5</v>
      </c>
      <c r="I1049" s="34">
        <f t="shared" si="61"/>
        <v>1.8</v>
      </c>
    </row>
    <row r="1050" spans="2:9" ht="15.75" hidden="1">
      <c r="B1050" s="40" t="s">
        <v>205</v>
      </c>
      <c r="C1050" s="34">
        <f t="shared" si="55"/>
        <v>5.2</v>
      </c>
      <c r="D1050" s="34">
        <f t="shared" si="56"/>
        <v>4.9</v>
      </c>
      <c r="E1050" s="34">
        <f t="shared" si="57"/>
        <v>5.1</v>
      </c>
      <c r="F1050" s="34">
        <f t="shared" si="58"/>
        <v>11.8</v>
      </c>
      <c r="G1050" s="34">
        <f t="shared" si="59"/>
        <v>7</v>
      </c>
      <c r="H1050" s="34">
        <f t="shared" si="60"/>
        <v>3</v>
      </c>
      <c r="I1050" s="34">
        <f t="shared" si="61"/>
        <v>4.5</v>
      </c>
    </row>
    <row r="1051" spans="2:9" ht="15.75" hidden="1">
      <c r="B1051" s="40" t="s">
        <v>124</v>
      </c>
      <c r="C1051" s="34">
        <f t="shared" si="55"/>
        <v>0</v>
      </c>
      <c r="D1051" s="34">
        <f t="shared" si="56"/>
        <v>0</v>
      </c>
      <c r="E1051" s="34">
        <f t="shared" si="57"/>
        <v>0</v>
      </c>
      <c r="F1051" s="34">
        <f t="shared" si="58"/>
        <v>0</v>
      </c>
      <c r="G1051" s="34">
        <f t="shared" si="59"/>
        <v>0</v>
      </c>
      <c r="H1051" s="34">
        <f t="shared" si="60"/>
        <v>0</v>
      </c>
      <c r="I1051" s="34">
        <f t="shared" si="61"/>
        <v>0</v>
      </c>
    </row>
    <row r="1052" spans="2:9" ht="15.75" hidden="1">
      <c r="B1052" s="40" t="s">
        <v>207</v>
      </c>
      <c r="C1052" s="34">
        <f t="shared" si="55"/>
        <v>0.2</v>
      </c>
      <c r="D1052" s="34">
        <f t="shared" si="56"/>
        <v>0</v>
      </c>
      <c r="E1052" s="34">
        <f t="shared" si="57"/>
        <v>0</v>
      </c>
      <c r="F1052" s="34">
        <f t="shared" si="58"/>
        <v>0.3</v>
      </c>
      <c r="G1052" s="34">
        <f t="shared" si="59"/>
        <v>0.4</v>
      </c>
      <c r="H1052" s="34">
        <f t="shared" si="60"/>
        <v>0</v>
      </c>
      <c r="I1052" s="34">
        <f t="shared" si="61"/>
        <v>0</v>
      </c>
    </row>
    <row r="1053" spans="2:9" ht="15.75" hidden="1">
      <c r="B1053" s="40" t="s">
        <v>208</v>
      </c>
      <c r="C1053" s="34">
        <f t="shared" si="55"/>
        <v>1.1</v>
      </c>
      <c r="D1053" s="34">
        <f t="shared" si="56"/>
        <v>0.5</v>
      </c>
      <c r="E1053" s="34">
        <f t="shared" si="57"/>
        <v>1.3</v>
      </c>
      <c r="F1053" s="34">
        <f t="shared" si="58"/>
        <v>1.4</v>
      </c>
      <c r="G1053" s="34">
        <f t="shared" si="59"/>
        <v>1.5</v>
      </c>
      <c r="H1053" s="34">
        <f t="shared" si="60"/>
        <v>0.7</v>
      </c>
      <c r="I1053" s="34">
        <f t="shared" si="61"/>
        <v>1.3</v>
      </c>
    </row>
    <row r="1054" spans="2:9" ht="15.75" hidden="1">
      <c r="B1054" s="40" t="s">
        <v>209</v>
      </c>
      <c r="C1054" s="34">
        <f t="shared" si="55"/>
        <v>0.3</v>
      </c>
      <c r="D1054" s="34">
        <f t="shared" si="56"/>
        <v>1</v>
      </c>
      <c r="E1054" s="34">
        <f t="shared" si="57"/>
        <v>0.4</v>
      </c>
      <c r="F1054" s="34">
        <f t="shared" si="58"/>
        <v>0.2</v>
      </c>
      <c r="G1054" s="34">
        <f t="shared" si="59"/>
        <v>0.4</v>
      </c>
      <c r="H1054" s="34">
        <f t="shared" si="60"/>
        <v>0.2</v>
      </c>
      <c r="I1054" s="34">
        <f t="shared" si="61"/>
        <v>0.8</v>
      </c>
    </row>
    <row r="1055" spans="2:9" ht="15.75" hidden="1">
      <c r="B1055" s="40" t="s">
        <v>210</v>
      </c>
      <c r="C1055" s="34">
        <f t="shared" si="55"/>
        <v>0.4</v>
      </c>
      <c r="D1055" s="34">
        <f t="shared" si="56"/>
        <v>0.3</v>
      </c>
      <c r="E1055" s="34">
        <f t="shared" si="57"/>
        <v>0.7</v>
      </c>
      <c r="F1055" s="34">
        <f t="shared" si="58"/>
        <v>0.2</v>
      </c>
      <c r="G1055" s="34">
        <f t="shared" si="59"/>
        <v>0.2</v>
      </c>
      <c r="H1055" s="34">
        <f t="shared" si="60"/>
        <v>0.5</v>
      </c>
      <c r="I1055" s="34">
        <f t="shared" si="61"/>
        <v>0.6</v>
      </c>
    </row>
    <row r="1056" spans="2:9" ht="15.75" hidden="1">
      <c r="B1056" s="40" t="s">
        <v>211</v>
      </c>
      <c r="C1056" s="34">
        <f t="shared" si="55"/>
        <v>0.3</v>
      </c>
      <c r="D1056" s="34">
        <f t="shared" si="56"/>
        <v>1.1</v>
      </c>
      <c r="E1056" s="34">
        <f t="shared" si="57"/>
        <v>0.9</v>
      </c>
      <c r="F1056" s="34">
        <f t="shared" si="58"/>
        <v>0</v>
      </c>
      <c r="G1056" s="34">
        <f t="shared" si="59"/>
        <v>0.3</v>
      </c>
      <c r="H1056" s="34">
        <f t="shared" si="60"/>
        <v>0.3</v>
      </c>
      <c r="I1056" s="34">
        <f t="shared" si="61"/>
        <v>1.3</v>
      </c>
    </row>
    <row r="1057" spans="2:12" s="12" customFormat="1" ht="15.75" hidden="1">
      <c r="B1057" s="15" t="s">
        <v>307</v>
      </c>
      <c r="C1057" s="1"/>
      <c r="D1057" s="1"/>
      <c r="E1057" s="1"/>
      <c r="F1057" s="1"/>
      <c r="G1057" s="1"/>
      <c r="H1057" s="1"/>
      <c r="I1057" s="1"/>
      <c r="J1057" s="44"/>
      <c r="K1057" s="44"/>
      <c r="L1057" s="14"/>
    </row>
    <row r="1058" spans="2:12" ht="15" customHeight="1" hidden="1">
      <c r="B1058" s="12"/>
      <c r="C1058" s="17"/>
      <c r="D1058" s="38"/>
      <c r="E1058" s="38"/>
      <c r="F1058" s="38"/>
      <c r="G1058" s="17"/>
      <c r="H1058" s="17"/>
      <c r="I1058" s="17"/>
      <c r="J1058" s="32"/>
      <c r="K1058" s="32"/>
      <c r="L1058" s="26"/>
    </row>
    <row r="1059" spans="2:13" ht="15" customHeight="1" hidden="1">
      <c r="B1059" s="165" t="s">
        <v>157</v>
      </c>
      <c r="C1059" s="165"/>
      <c r="D1059" s="165"/>
      <c r="E1059" s="165"/>
      <c r="F1059" s="165"/>
      <c r="G1059" s="165"/>
      <c r="H1059" s="165"/>
      <c r="I1059" s="165"/>
      <c r="J1059" s="165"/>
      <c r="K1059" s="165"/>
      <c r="L1059" s="165"/>
      <c r="M1059" s="165"/>
    </row>
    <row r="1060" spans="2:9" ht="15" customHeight="1" hidden="1">
      <c r="B1060" s="36"/>
      <c r="C1060" s="23" t="s">
        <v>123</v>
      </c>
      <c r="D1060" s="23" t="s">
        <v>239</v>
      </c>
      <c r="E1060" s="23" t="s">
        <v>370</v>
      </c>
      <c r="F1060" s="23" t="s">
        <v>240</v>
      </c>
      <c r="G1060" s="23" t="s">
        <v>372</v>
      </c>
      <c r="H1060" s="23" t="s">
        <v>369</v>
      </c>
      <c r="I1060" s="23" t="s">
        <v>359</v>
      </c>
    </row>
    <row r="1061" spans="2:9" ht="15.75" hidden="1">
      <c r="B1061" s="22" t="s">
        <v>125</v>
      </c>
      <c r="C1061" s="34">
        <f>D704</f>
        <v>2.2</v>
      </c>
      <c r="D1061" s="34">
        <f>D725</f>
        <v>3.1</v>
      </c>
      <c r="E1061" s="34">
        <f>D746</f>
        <v>2.8</v>
      </c>
      <c r="F1061" s="34">
        <f>D767</f>
        <v>1.3</v>
      </c>
      <c r="G1061" s="34">
        <f>D851</f>
        <v>2.8</v>
      </c>
      <c r="H1061" s="34">
        <f>D872</f>
        <v>1.5</v>
      </c>
      <c r="I1061" s="34">
        <f>D830</f>
        <v>3</v>
      </c>
    </row>
    <row r="1062" spans="2:9" ht="15.75" hidden="1">
      <c r="B1062" s="22" t="s">
        <v>242</v>
      </c>
      <c r="C1062" s="34">
        <f>D705</f>
        <v>2.2</v>
      </c>
      <c r="D1062" s="34">
        <f>D726</f>
        <v>3.3</v>
      </c>
      <c r="E1062" s="34">
        <f>D747</f>
        <v>3.1</v>
      </c>
      <c r="F1062" s="34">
        <f>D768</f>
        <v>1</v>
      </c>
      <c r="G1062" s="34">
        <f>D852</f>
        <v>3</v>
      </c>
      <c r="H1062" s="34">
        <f>D873</f>
        <v>1.3</v>
      </c>
      <c r="I1062" s="34">
        <f>D831</f>
        <v>3.3</v>
      </c>
    </row>
    <row r="1063" spans="2:9" ht="15.75" hidden="1">
      <c r="B1063" s="22" t="s">
        <v>244</v>
      </c>
      <c r="C1063" s="34">
        <f>D706</f>
        <v>1.8</v>
      </c>
      <c r="D1063" s="34">
        <f>D727</f>
        <v>2.2</v>
      </c>
      <c r="E1063" s="34">
        <f>D748</f>
        <v>2.6</v>
      </c>
      <c r="F1063" s="34">
        <f>D769</f>
        <v>1.4</v>
      </c>
      <c r="G1063" s="34">
        <f>D853</f>
        <v>2.4</v>
      </c>
      <c r="H1063" s="34">
        <f>D874</f>
        <v>1.2</v>
      </c>
      <c r="I1063" s="34">
        <f>D832</f>
        <v>2.7</v>
      </c>
    </row>
    <row r="1064" spans="2:9" ht="15" customHeight="1" hidden="1">
      <c r="B1064" s="40" t="s">
        <v>50</v>
      </c>
      <c r="C1064" s="34">
        <f>D707</f>
        <v>0.5</v>
      </c>
      <c r="D1064" s="34">
        <f>D728</f>
        <v>0.7</v>
      </c>
      <c r="E1064" s="34">
        <f>D749</f>
        <v>0</v>
      </c>
      <c r="F1064" s="34">
        <f>D770</f>
        <v>0</v>
      </c>
      <c r="G1064" s="34">
        <f>D854</f>
        <v>0.6</v>
      </c>
      <c r="H1064" s="34">
        <f>D875</f>
        <v>0.3</v>
      </c>
      <c r="I1064" s="34">
        <f>D833</f>
        <v>0.7</v>
      </c>
    </row>
    <row r="1065" spans="2:9" ht="15.75" hidden="1">
      <c r="B1065" s="40" t="s">
        <v>235</v>
      </c>
      <c r="C1065" s="34">
        <f aca="true" t="shared" si="62" ref="C1065:C1077">D708</f>
        <v>3.9</v>
      </c>
      <c r="D1065" s="34">
        <f aca="true" t="shared" si="63" ref="D1065:D1077">D729</f>
        <v>4.5</v>
      </c>
      <c r="E1065" s="34">
        <f aca="true" t="shared" si="64" ref="E1065:E1077">D750</f>
        <v>3.8</v>
      </c>
      <c r="F1065" s="34">
        <f aca="true" t="shared" si="65" ref="F1065:F1077">D771</f>
        <v>1.7</v>
      </c>
      <c r="G1065" s="34">
        <f aca="true" t="shared" si="66" ref="G1065:G1077">D855</f>
        <v>5.5</v>
      </c>
      <c r="H1065" s="34">
        <f aca="true" t="shared" si="67" ref="H1065:H1077">D876</f>
        <v>2.1</v>
      </c>
      <c r="I1065" s="34">
        <f aca="true" t="shared" si="68" ref="I1065:I1077">D834</f>
        <v>4</v>
      </c>
    </row>
    <row r="1066" spans="2:9" ht="15.75" hidden="1">
      <c r="B1066" s="40" t="s">
        <v>200</v>
      </c>
      <c r="C1066" s="34">
        <f t="shared" si="62"/>
        <v>1.3</v>
      </c>
      <c r="D1066" s="34">
        <f t="shared" si="63"/>
        <v>0.6</v>
      </c>
      <c r="E1066" s="34">
        <f t="shared" si="64"/>
        <v>2.4</v>
      </c>
      <c r="F1066" s="34">
        <f t="shared" si="65"/>
        <v>1</v>
      </c>
      <c r="G1066" s="34">
        <f t="shared" si="66"/>
        <v>1.4</v>
      </c>
      <c r="H1066" s="34">
        <f t="shared" si="67"/>
        <v>1.2</v>
      </c>
      <c r="I1066" s="34">
        <f t="shared" si="68"/>
        <v>2.3</v>
      </c>
    </row>
    <row r="1067" spans="2:9" ht="15.75" hidden="1">
      <c r="B1067" s="40" t="s">
        <v>201</v>
      </c>
      <c r="C1067" s="34">
        <f t="shared" si="62"/>
        <v>1</v>
      </c>
      <c r="D1067" s="34">
        <f t="shared" si="63"/>
        <v>1.1</v>
      </c>
      <c r="E1067" s="34">
        <f t="shared" si="64"/>
        <v>1.1</v>
      </c>
      <c r="F1067" s="34">
        <f t="shared" si="65"/>
        <v>0</v>
      </c>
      <c r="G1067" s="34">
        <f t="shared" si="66"/>
        <v>1.4</v>
      </c>
      <c r="H1067" s="34">
        <f t="shared" si="67"/>
        <v>0.6</v>
      </c>
      <c r="I1067" s="34">
        <f t="shared" si="68"/>
        <v>1.2</v>
      </c>
    </row>
    <row r="1068" spans="2:9" ht="15.75" hidden="1">
      <c r="B1068" s="40" t="s">
        <v>202</v>
      </c>
      <c r="C1068" s="34">
        <f t="shared" si="62"/>
        <v>3.8</v>
      </c>
      <c r="D1068" s="34">
        <f t="shared" si="63"/>
        <v>3</v>
      </c>
      <c r="E1068" s="34">
        <f t="shared" si="64"/>
        <v>5.4</v>
      </c>
      <c r="F1068" s="34">
        <f t="shared" si="65"/>
        <v>3.4</v>
      </c>
      <c r="G1068" s="34">
        <f t="shared" si="66"/>
        <v>5.2</v>
      </c>
      <c r="H1068" s="34">
        <f t="shared" si="67"/>
        <v>2.3</v>
      </c>
      <c r="I1068" s="34">
        <f t="shared" si="68"/>
        <v>4.9</v>
      </c>
    </row>
    <row r="1069" spans="2:9" ht="15.75" hidden="1">
      <c r="B1069" s="40" t="s">
        <v>122</v>
      </c>
      <c r="C1069" s="34">
        <f t="shared" si="62"/>
        <v>2.1</v>
      </c>
      <c r="D1069" s="34">
        <f t="shared" si="63"/>
        <v>2.4</v>
      </c>
      <c r="E1069" s="34">
        <f t="shared" si="64"/>
        <v>2.2</v>
      </c>
      <c r="F1069" s="34">
        <f t="shared" si="65"/>
        <v>1.4</v>
      </c>
      <c r="G1069" s="34">
        <f t="shared" si="66"/>
        <v>2.7</v>
      </c>
      <c r="H1069" s="34">
        <f t="shared" si="67"/>
        <v>1.4</v>
      </c>
      <c r="I1069" s="34">
        <f t="shared" si="68"/>
        <v>2.2</v>
      </c>
    </row>
    <row r="1070" spans="2:9" ht="15.75" hidden="1">
      <c r="B1070" s="40" t="s">
        <v>204</v>
      </c>
      <c r="C1070" s="34">
        <f t="shared" si="62"/>
        <v>2.1</v>
      </c>
      <c r="D1070" s="34">
        <f t="shared" si="63"/>
        <v>1.9</v>
      </c>
      <c r="E1070" s="34">
        <f t="shared" si="64"/>
        <v>2.4</v>
      </c>
      <c r="F1070" s="34">
        <f t="shared" si="65"/>
        <v>2</v>
      </c>
      <c r="G1070" s="34">
        <f t="shared" si="66"/>
        <v>2.5</v>
      </c>
      <c r="H1070" s="34">
        <f t="shared" si="67"/>
        <v>1.7</v>
      </c>
      <c r="I1070" s="34">
        <f t="shared" si="68"/>
        <v>2.2</v>
      </c>
    </row>
    <row r="1071" spans="2:9" ht="15.75" hidden="1">
      <c r="B1071" s="40" t="s">
        <v>205</v>
      </c>
      <c r="C1071" s="34">
        <f t="shared" si="62"/>
        <v>1</v>
      </c>
      <c r="D1071" s="34">
        <f t="shared" si="63"/>
        <v>1</v>
      </c>
      <c r="E1071" s="34">
        <f t="shared" si="64"/>
        <v>1.5</v>
      </c>
      <c r="F1071" s="34">
        <f t="shared" si="65"/>
        <v>0</v>
      </c>
      <c r="G1071" s="34">
        <f t="shared" si="66"/>
        <v>1.5</v>
      </c>
      <c r="H1071" s="34">
        <f t="shared" si="67"/>
        <v>0.4</v>
      </c>
      <c r="I1071" s="34">
        <f t="shared" si="68"/>
        <v>0.6</v>
      </c>
    </row>
    <row r="1072" spans="2:9" ht="15.75" hidden="1">
      <c r="B1072" s="40" t="s">
        <v>124</v>
      </c>
      <c r="C1072" s="34">
        <f t="shared" si="62"/>
        <v>2.1</v>
      </c>
      <c r="D1072" s="34">
        <f t="shared" si="63"/>
        <v>2.3</v>
      </c>
      <c r="E1072" s="34">
        <f t="shared" si="64"/>
        <v>3.5</v>
      </c>
      <c r="F1072" s="34">
        <f t="shared" si="65"/>
        <v>0.6</v>
      </c>
      <c r="G1072" s="34">
        <f t="shared" si="66"/>
        <v>2.3</v>
      </c>
      <c r="H1072" s="34">
        <f t="shared" si="67"/>
        <v>1.9</v>
      </c>
      <c r="I1072" s="34">
        <f t="shared" si="68"/>
        <v>3</v>
      </c>
    </row>
    <row r="1073" spans="2:9" ht="15.75" hidden="1">
      <c r="B1073" s="40" t="s">
        <v>207</v>
      </c>
      <c r="C1073" s="34">
        <f t="shared" si="62"/>
        <v>0.3</v>
      </c>
      <c r="D1073" s="34">
        <f t="shared" si="63"/>
        <v>0</v>
      </c>
      <c r="E1073" s="34">
        <f t="shared" si="64"/>
        <v>1</v>
      </c>
      <c r="F1073" s="34">
        <f t="shared" si="65"/>
        <v>0.2</v>
      </c>
      <c r="G1073" s="34">
        <f t="shared" si="66"/>
        <v>0.4</v>
      </c>
      <c r="H1073" s="34">
        <f t="shared" si="67"/>
        <v>0.3</v>
      </c>
      <c r="I1073" s="34">
        <f t="shared" si="68"/>
        <v>0.6</v>
      </c>
    </row>
    <row r="1074" spans="2:9" ht="15.75" hidden="1">
      <c r="B1074" s="40" t="s">
        <v>208</v>
      </c>
      <c r="C1074" s="34">
        <f t="shared" si="62"/>
        <v>2.8</v>
      </c>
      <c r="D1074" s="34">
        <f t="shared" si="63"/>
        <v>2.6</v>
      </c>
      <c r="E1074" s="34">
        <f t="shared" si="64"/>
        <v>3.9</v>
      </c>
      <c r="F1074" s="34">
        <f t="shared" si="65"/>
        <v>2.1</v>
      </c>
      <c r="G1074" s="34">
        <f t="shared" si="66"/>
        <v>4.3</v>
      </c>
      <c r="H1074" s="34">
        <f t="shared" si="67"/>
        <v>1.2</v>
      </c>
      <c r="I1074" s="34">
        <f t="shared" si="68"/>
        <v>3.6</v>
      </c>
    </row>
    <row r="1075" spans="2:9" ht="15.75" hidden="1">
      <c r="B1075" s="40" t="s">
        <v>209</v>
      </c>
      <c r="C1075" s="34">
        <f t="shared" si="62"/>
        <v>0.6</v>
      </c>
      <c r="D1075" s="34">
        <f t="shared" si="63"/>
        <v>1.1</v>
      </c>
      <c r="E1075" s="34">
        <f t="shared" si="64"/>
        <v>1</v>
      </c>
      <c r="F1075" s="34">
        <f t="shared" si="65"/>
        <v>0.4</v>
      </c>
      <c r="G1075" s="34">
        <f t="shared" si="66"/>
        <v>0.8</v>
      </c>
      <c r="H1075" s="34">
        <f t="shared" si="67"/>
        <v>0.3</v>
      </c>
      <c r="I1075" s="34">
        <f t="shared" si="68"/>
        <v>1.2</v>
      </c>
    </row>
    <row r="1076" spans="2:9" ht="15.75" hidden="1">
      <c r="B1076" s="40" t="s">
        <v>210</v>
      </c>
      <c r="C1076" s="34">
        <f t="shared" si="62"/>
        <v>6.7</v>
      </c>
      <c r="D1076" s="34">
        <f t="shared" si="63"/>
        <v>11.3</v>
      </c>
      <c r="E1076" s="34">
        <f t="shared" si="64"/>
        <v>9.7</v>
      </c>
      <c r="F1076" s="34">
        <f t="shared" si="65"/>
        <v>1.7</v>
      </c>
      <c r="G1076" s="34">
        <f t="shared" si="66"/>
        <v>8.1</v>
      </c>
      <c r="H1076" s="34">
        <f t="shared" si="67"/>
        <v>5.3</v>
      </c>
      <c r="I1076" s="34">
        <f t="shared" si="68"/>
        <v>10.3</v>
      </c>
    </row>
    <row r="1077" spans="2:9" ht="15.75" hidden="1">
      <c r="B1077" s="40" t="s">
        <v>211</v>
      </c>
      <c r="C1077" s="34">
        <f t="shared" si="62"/>
        <v>1.1</v>
      </c>
      <c r="D1077" s="34">
        <f t="shared" si="63"/>
        <v>0</v>
      </c>
      <c r="E1077" s="34">
        <f t="shared" si="64"/>
        <v>2.5</v>
      </c>
      <c r="F1077" s="34">
        <f t="shared" si="65"/>
        <v>0.8</v>
      </c>
      <c r="G1077" s="34">
        <f t="shared" si="66"/>
        <v>2.2</v>
      </c>
      <c r="H1077" s="34">
        <f t="shared" si="67"/>
        <v>0</v>
      </c>
      <c r="I1077" s="34">
        <f t="shared" si="68"/>
        <v>1.3</v>
      </c>
    </row>
    <row r="1078" spans="2:12" s="12" customFormat="1" ht="15.75" hidden="1">
      <c r="B1078" s="15" t="s">
        <v>307</v>
      </c>
      <c r="C1078" s="1"/>
      <c r="D1078" s="1"/>
      <c r="E1078" s="1"/>
      <c r="F1078" s="1"/>
      <c r="G1078" s="1"/>
      <c r="H1078" s="1"/>
      <c r="I1078" s="1"/>
      <c r="J1078" s="44"/>
      <c r="K1078" s="44"/>
      <c r="L1078" s="14"/>
    </row>
    <row r="1079" spans="2:12" ht="15" customHeight="1" hidden="1">
      <c r="B1079" s="12"/>
      <c r="C1079" s="60"/>
      <c r="D1079" s="60"/>
      <c r="E1079" s="60"/>
      <c r="F1079" s="60"/>
      <c r="G1079" s="60"/>
      <c r="H1079" s="60"/>
      <c r="I1079" s="60"/>
      <c r="J1079" s="32"/>
      <c r="K1079" s="32"/>
      <c r="L1079" s="26"/>
    </row>
    <row r="1080" spans="2:13" ht="15" customHeight="1" hidden="1">
      <c r="B1080" s="165" t="s">
        <v>158</v>
      </c>
      <c r="C1080" s="165"/>
      <c r="D1080" s="165"/>
      <c r="E1080" s="165"/>
      <c r="F1080" s="165"/>
      <c r="G1080" s="165"/>
      <c r="H1080" s="165"/>
      <c r="I1080" s="165"/>
      <c r="J1080" s="165"/>
      <c r="K1080" s="165"/>
      <c r="L1080" s="165"/>
      <c r="M1080" s="165"/>
    </row>
    <row r="1081" spans="2:9" ht="15" customHeight="1" hidden="1">
      <c r="B1081" s="36"/>
      <c r="C1081" s="23" t="s">
        <v>123</v>
      </c>
      <c r="D1081" s="23" t="s">
        <v>239</v>
      </c>
      <c r="E1081" s="23" t="s">
        <v>370</v>
      </c>
      <c r="F1081" s="23" t="s">
        <v>240</v>
      </c>
      <c r="G1081" s="23" t="s">
        <v>372</v>
      </c>
      <c r="H1081" s="23" t="s">
        <v>369</v>
      </c>
      <c r="I1081" s="23" t="s">
        <v>359</v>
      </c>
    </row>
    <row r="1082" spans="2:9" ht="15.75" hidden="1">
      <c r="B1082" s="22" t="s">
        <v>125</v>
      </c>
      <c r="C1082" s="34">
        <f>E704</f>
        <v>1.8</v>
      </c>
      <c r="D1082" s="34">
        <f>E725</f>
        <v>2.3</v>
      </c>
      <c r="E1082" s="34">
        <f>E746</f>
        <v>2.2</v>
      </c>
      <c r="F1082" s="34">
        <f>E767</f>
        <v>1.1</v>
      </c>
      <c r="G1082" s="34">
        <f>E851</f>
        <v>2.1</v>
      </c>
      <c r="H1082" s="34">
        <f>E872</f>
        <v>1.4</v>
      </c>
      <c r="I1082" s="34">
        <f>E830</f>
        <v>2.3</v>
      </c>
    </row>
    <row r="1083" spans="2:9" ht="15.75" hidden="1">
      <c r="B1083" s="22" t="s">
        <v>242</v>
      </c>
      <c r="C1083" s="34">
        <f>E705</f>
        <v>1.8</v>
      </c>
      <c r="D1083" s="34">
        <f>E726</f>
        <v>2.3</v>
      </c>
      <c r="E1083" s="34">
        <f>E747</f>
        <v>2.6</v>
      </c>
      <c r="F1083" s="34">
        <f>E768</f>
        <v>0.9</v>
      </c>
      <c r="G1083" s="34">
        <f>E852</f>
        <v>2.3</v>
      </c>
      <c r="H1083" s="34">
        <f>E873</f>
        <v>1.2</v>
      </c>
      <c r="I1083" s="34">
        <f>E831</f>
        <v>2.4</v>
      </c>
    </row>
    <row r="1084" spans="2:9" ht="15.75" hidden="1">
      <c r="B1084" s="22" t="s">
        <v>244</v>
      </c>
      <c r="C1084" s="34">
        <f>E706</f>
        <v>1.5</v>
      </c>
      <c r="D1084" s="34">
        <f>E727</f>
        <v>1.5</v>
      </c>
      <c r="E1084" s="34">
        <f>E748</f>
        <v>1.7</v>
      </c>
      <c r="F1084" s="34">
        <f>E769</f>
        <v>1.4</v>
      </c>
      <c r="G1084" s="34">
        <f>E853</f>
        <v>1.8</v>
      </c>
      <c r="H1084" s="34">
        <f>E874</f>
        <v>1.2</v>
      </c>
      <c r="I1084" s="34">
        <f>E832</f>
        <v>2.1</v>
      </c>
    </row>
    <row r="1085" spans="2:9" ht="15" customHeight="1" hidden="1">
      <c r="B1085" s="40" t="s">
        <v>50</v>
      </c>
      <c r="C1085" s="34">
        <f>E707</f>
        <v>2.1</v>
      </c>
      <c r="D1085" s="34">
        <f>E728</f>
        <v>1.5</v>
      </c>
      <c r="E1085" s="34">
        <f>E749</f>
        <v>6</v>
      </c>
      <c r="F1085" s="34">
        <f>E770</f>
        <v>0</v>
      </c>
      <c r="G1085" s="34">
        <f>E854</f>
        <v>2</v>
      </c>
      <c r="H1085" s="34">
        <f>E875</f>
        <v>2.2</v>
      </c>
      <c r="I1085" s="34">
        <f>E833</f>
        <v>3</v>
      </c>
    </row>
    <row r="1086" spans="2:9" ht="15.75" hidden="1">
      <c r="B1086" s="40" t="s">
        <v>235</v>
      </c>
      <c r="C1086" s="34">
        <f aca="true" t="shared" si="69" ref="C1086:C1098">E708</f>
        <v>3</v>
      </c>
      <c r="D1086" s="34">
        <f aca="true" t="shared" si="70" ref="D1086:D1098">E729</f>
        <v>3.1</v>
      </c>
      <c r="E1086" s="34">
        <f aca="true" t="shared" si="71" ref="E1086:E1098">E750</f>
        <v>3.1</v>
      </c>
      <c r="F1086" s="34">
        <f aca="true" t="shared" si="72" ref="F1086:F1098">E771</f>
        <v>2.6</v>
      </c>
      <c r="G1086" s="34">
        <f aca="true" t="shared" si="73" ref="G1086:G1098">E855</f>
        <v>4.2</v>
      </c>
      <c r="H1086" s="34">
        <f aca="true" t="shared" si="74" ref="H1086:H1098">E876</f>
        <v>1.9</v>
      </c>
      <c r="I1086" s="34">
        <f aca="true" t="shared" si="75" ref="I1086:I1098">E834</f>
        <v>3</v>
      </c>
    </row>
    <row r="1087" spans="2:9" ht="15.75" hidden="1">
      <c r="B1087" s="40" t="s">
        <v>200</v>
      </c>
      <c r="C1087" s="34">
        <f t="shared" si="69"/>
        <v>1.5</v>
      </c>
      <c r="D1087" s="34">
        <f t="shared" si="70"/>
        <v>1.3</v>
      </c>
      <c r="E1087" s="34">
        <f t="shared" si="71"/>
        <v>0.8</v>
      </c>
      <c r="F1087" s="34">
        <f t="shared" si="72"/>
        <v>1.7</v>
      </c>
      <c r="G1087" s="34">
        <f t="shared" si="73"/>
        <v>1.7</v>
      </c>
      <c r="H1087" s="34">
        <f t="shared" si="74"/>
        <v>1.3</v>
      </c>
      <c r="I1087" s="34">
        <f t="shared" si="75"/>
        <v>1.7</v>
      </c>
    </row>
    <row r="1088" spans="2:9" ht="15.75" hidden="1">
      <c r="B1088" s="40" t="s">
        <v>201</v>
      </c>
      <c r="C1088" s="34">
        <f t="shared" si="69"/>
        <v>0.4</v>
      </c>
      <c r="D1088" s="34">
        <f t="shared" si="70"/>
        <v>0.3</v>
      </c>
      <c r="E1088" s="34">
        <f t="shared" si="71"/>
        <v>1.1</v>
      </c>
      <c r="F1088" s="34">
        <f t="shared" si="72"/>
        <v>0</v>
      </c>
      <c r="G1088" s="34">
        <f t="shared" si="73"/>
        <v>0.2</v>
      </c>
      <c r="H1088" s="34">
        <f t="shared" si="74"/>
        <v>0.6</v>
      </c>
      <c r="I1088" s="34">
        <f t="shared" si="75"/>
        <v>0.6</v>
      </c>
    </row>
    <row r="1089" spans="2:9" ht="15.75" hidden="1">
      <c r="B1089" s="40" t="s">
        <v>202</v>
      </c>
      <c r="C1089" s="34">
        <f t="shared" si="69"/>
        <v>3.8</v>
      </c>
      <c r="D1089" s="34">
        <f t="shared" si="70"/>
        <v>3.2</v>
      </c>
      <c r="E1089" s="34">
        <f t="shared" si="71"/>
        <v>4.3</v>
      </c>
      <c r="F1089" s="34">
        <f t="shared" si="72"/>
        <v>4.9</v>
      </c>
      <c r="G1089" s="34">
        <f t="shared" si="73"/>
        <v>4.1</v>
      </c>
      <c r="H1089" s="34">
        <f t="shared" si="74"/>
        <v>3.3</v>
      </c>
      <c r="I1089" s="34">
        <f t="shared" si="75"/>
        <v>4.1</v>
      </c>
    </row>
    <row r="1090" spans="2:9" ht="15.75" hidden="1">
      <c r="B1090" s="40" t="s">
        <v>122</v>
      </c>
      <c r="C1090" s="34">
        <f t="shared" si="69"/>
        <v>1.3</v>
      </c>
      <c r="D1090" s="34">
        <f t="shared" si="70"/>
        <v>0.9</v>
      </c>
      <c r="E1090" s="34">
        <f t="shared" si="71"/>
        <v>1.4</v>
      </c>
      <c r="F1090" s="34">
        <f t="shared" si="72"/>
        <v>1.8</v>
      </c>
      <c r="G1090" s="34">
        <f t="shared" si="73"/>
        <v>1.9</v>
      </c>
      <c r="H1090" s="34">
        <f t="shared" si="74"/>
        <v>0.7</v>
      </c>
      <c r="I1090" s="34">
        <f t="shared" si="75"/>
        <v>1.5</v>
      </c>
    </row>
    <row r="1091" spans="2:9" ht="15.75" hidden="1">
      <c r="B1091" s="40" t="s">
        <v>204</v>
      </c>
      <c r="C1091" s="34">
        <f t="shared" si="69"/>
        <v>1.6</v>
      </c>
      <c r="D1091" s="34">
        <f t="shared" si="70"/>
        <v>1.7</v>
      </c>
      <c r="E1091" s="34">
        <f t="shared" si="71"/>
        <v>1.8</v>
      </c>
      <c r="F1091" s="34">
        <f t="shared" si="72"/>
        <v>1.4</v>
      </c>
      <c r="G1091" s="34">
        <f t="shared" si="73"/>
        <v>1.6</v>
      </c>
      <c r="H1091" s="34">
        <f t="shared" si="74"/>
        <v>1.7</v>
      </c>
      <c r="I1091" s="34">
        <f t="shared" si="75"/>
        <v>1.8</v>
      </c>
    </row>
    <row r="1092" spans="2:9" ht="15.75" hidden="1">
      <c r="B1092" s="40" t="s">
        <v>205</v>
      </c>
      <c r="C1092" s="34">
        <f t="shared" si="69"/>
        <v>1.2</v>
      </c>
      <c r="D1092" s="34">
        <f t="shared" si="70"/>
        <v>1.2</v>
      </c>
      <c r="E1092" s="34">
        <f t="shared" si="71"/>
        <v>0</v>
      </c>
      <c r="F1092" s="34">
        <f t="shared" si="72"/>
        <v>4.8</v>
      </c>
      <c r="G1092" s="34">
        <f t="shared" si="73"/>
        <v>1.9</v>
      </c>
      <c r="H1092" s="34">
        <f t="shared" si="74"/>
        <v>0.5</v>
      </c>
      <c r="I1092" s="34">
        <f t="shared" si="75"/>
        <v>0.8</v>
      </c>
    </row>
    <row r="1093" spans="2:9" ht="15.75" hidden="1">
      <c r="B1093" s="40" t="s">
        <v>124</v>
      </c>
      <c r="C1093" s="34">
        <f t="shared" si="69"/>
        <v>0.3</v>
      </c>
      <c r="D1093" s="34">
        <f t="shared" si="70"/>
        <v>0</v>
      </c>
      <c r="E1093" s="34">
        <f t="shared" si="71"/>
        <v>0.8</v>
      </c>
      <c r="F1093" s="34">
        <f t="shared" si="72"/>
        <v>0</v>
      </c>
      <c r="G1093" s="34">
        <f t="shared" si="73"/>
        <v>0</v>
      </c>
      <c r="H1093" s="34">
        <f t="shared" si="74"/>
        <v>0.7</v>
      </c>
      <c r="I1093" s="34">
        <f t="shared" si="75"/>
        <v>0.8</v>
      </c>
    </row>
    <row r="1094" spans="2:9" ht="15.75" hidden="1">
      <c r="B1094" s="40" t="s">
        <v>207</v>
      </c>
      <c r="C1094" s="34">
        <f t="shared" si="69"/>
        <v>0.4</v>
      </c>
      <c r="D1094" s="34">
        <f t="shared" si="70"/>
        <v>0.7</v>
      </c>
      <c r="E1094" s="34">
        <f t="shared" si="71"/>
        <v>0.4</v>
      </c>
      <c r="F1094" s="34">
        <f t="shared" si="72"/>
        <v>0.3</v>
      </c>
      <c r="G1094" s="34">
        <f t="shared" si="73"/>
        <v>0.6</v>
      </c>
      <c r="H1094" s="34">
        <f t="shared" si="74"/>
        <v>0.2</v>
      </c>
      <c r="I1094" s="34">
        <f t="shared" si="75"/>
        <v>0.7</v>
      </c>
    </row>
    <row r="1095" spans="2:9" ht="15.75" hidden="1">
      <c r="B1095" s="40" t="s">
        <v>208</v>
      </c>
      <c r="C1095" s="34">
        <f t="shared" si="69"/>
        <v>2.2</v>
      </c>
      <c r="D1095" s="34">
        <f t="shared" si="70"/>
        <v>1.7</v>
      </c>
      <c r="E1095" s="34">
        <f t="shared" si="71"/>
        <v>2.6</v>
      </c>
      <c r="F1095" s="34">
        <f t="shared" si="72"/>
        <v>2.4</v>
      </c>
      <c r="G1095" s="34">
        <f t="shared" si="73"/>
        <v>3</v>
      </c>
      <c r="H1095" s="34">
        <f t="shared" si="74"/>
        <v>1.4</v>
      </c>
      <c r="I1095" s="34">
        <f t="shared" si="75"/>
        <v>2.5</v>
      </c>
    </row>
    <row r="1096" spans="2:9" ht="15.75" hidden="1">
      <c r="B1096" s="40" t="s">
        <v>209</v>
      </c>
      <c r="C1096" s="34">
        <f t="shared" si="69"/>
        <v>0.9</v>
      </c>
      <c r="D1096" s="34">
        <f t="shared" si="70"/>
        <v>2.3</v>
      </c>
      <c r="E1096" s="34">
        <f t="shared" si="71"/>
        <v>1.9</v>
      </c>
      <c r="F1096" s="34">
        <f t="shared" si="72"/>
        <v>0.5</v>
      </c>
      <c r="G1096" s="34">
        <f t="shared" si="73"/>
        <v>1.2</v>
      </c>
      <c r="H1096" s="34">
        <f t="shared" si="74"/>
        <v>0.5</v>
      </c>
      <c r="I1096" s="34">
        <f t="shared" si="75"/>
        <v>1.9</v>
      </c>
    </row>
    <row r="1097" spans="2:9" ht="15.75" hidden="1">
      <c r="B1097" s="40" t="s">
        <v>210</v>
      </c>
      <c r="C1097" s="34">
        <f t="shared" si="69"/>
        <v>4.1</v>
      </c>
      <c r="D1097" s="34">
        <f t="shared" si="70"/>
        <v>6.2</v>
      </c>
      <c r="E1097" s="34">
        <f t="shared" si="71"/>
        <v>7.1</v>
      </c>
      <c r="F1097" s="34">
        <f t="shared" si="72"/>
        <v>0.8</v>
      </c>
      <c r="G1097" s="34">
        <f t="shared" si="73"/>
        <v>5.1</v>
      </c>
      <c r="H1097" s="34">
        <f t="shared" si="74"/>
        <v>3.1</v>
      </c>
      <c r="I1097" s="34">
        <f t="shared" si="75"/>
        <v>6.6</v>
      </c>
    </row>
    <row r="1098" spans="2:9" ht="15.75" hidden="1">
      <c r="B1098" s="40" t="s">
        <v>211</v>
      </c>
      <c r="C1098" s="34">
        <f t="shared" si="69"/>
        <v>0.3</v>
      </c>
      <c r="D1098" s="34">
        <f t="shared" si="70"/>
        <v>0</v>
      </c>
      <c r="E1098" s="34">
        <f t="shared" si="71"/>
        <v>0</v>
      </c>
      <c r="F1098" s="34">
        <f t="shared" si="72"/>
        <v>0.5</v>
      </c>
      <c r="G1098" s="34">
        <f t="shared" si="73"/>
        <v>0.6</v>
      </c>
      <c r="H1098" s="34">
        <f t="shared" si="74"/>
        <v>0</v>
      </c>
      <c r="I1098" s="34">
        <f t="shared" si="75"/>
        <v>0</v>
      </c>
    </row>
    <row r="1099" spans="2:12" s="12" customFormat="1" ht="15.75" hidden="1">
      <c r="B1099" s="15" t="s">
        <v>307</v>
      </c>
      <c r="C1099" s="1"/>
      <c r="D1099" s="1"/>
      <c r="E1099" s="1"/>
      <c r="F1099" s="1"/>
      <c r="G1099" s="1"/>
      <c r="H1099" s="1"/>
      <c r="I1099" s="1"/>
      <c r="J1099" s="44"/>
      <c r="K1099" s="44"/>
      <c r="L1099" s="14"/>
    </row>
    <row r="1100" spans="2:12" ht="15" customHeight="1" hidden="1">
      <c r="B1100" s="12"/>
      <c r="C1100" s="60"/>
      <c r="D1100" s="60"/>
      <c r="E1100" s="60"/>
      <c r="F1100" s="60"/>
      <c r="G1100" s="60"/>
      <c r="H1100" s="60"/>
      <c r="I1100" s="60"/>
      <c r="J1100" s="32"/>
      <c r="K1100" s="32"/>
      <c r="L1100" s="26"/>
    </row>
    <row r="1101" spans="2:13" ht="15" customHeight="1" hidden="1">
      <c r="B1101" s="165" t="s">
        <v>159</v>
      </c>
      <c r="C1101" s="165"/>
      <c r="D1101" s="165"/>
      <c r="E1101" s="165"/>
      <c r="F1101" s="165"/>
      <c r="G1101" s="165"/>
      <c r="H1101" s="165"/>
      <c r="I1101" s="165"/>
      <c r="J1101" s="165"/>
      <c r="K1101" s="165"/>
      <c r="L1101" s="165"/>
      <c r="M1101" s="165"/>
    </row>
    <row r="1102" spans="2:9" ht="15" customHeight="1" hidden="1">
      <c r="B1102" s="36"/>
      <c r="C1102" s="23" t="s">
        <v>123</v>
      </c>
      <c r="D1102" s="23" t="s">
        <v>239</v>
      </c>
      <c r="E1102" s="23" t="s">
        <v>370</v>
      </c>
      <c r="F1102" s="23" t="s">
        <v>240</v>
      </c>
      <c r="G1102" s="23" t="s">
        <v>372</v>
      </c>
      <c r="H1102" s="23" t="s">
        <v>369</v>
      </c>
      <c r="I1102" s="23" t="s">
        <v>359</v>
      </c>
    </row>
    <row r="1103" spans="2:9" ht="15.75" hidden="1">
      <c r="B1103" s="22" t="s">
        <v>125</v>
      </c>
      <c r="C1103" s="34">
        <f>F704</f>
        <v>16.5</v>
      </c>
      <c r="D1103" s="34">
        <f>F725</f>
        <v>20.1</v>
      </c>
      <c r="E1103" s="34">
        <f>F746</f>
        <v>22.2</v>
      </c>
      <c r="F1103" s="34">
        <f>F767</f>
        <v>8.8</v>
      </c>
      <c r="G1103" s="34">
        <f>F851</f>
        <v>19.3</v>
      </c>
      <c r="H1103" s="34">
        <f>F872</f>
        <v>13.4</v>
      </c>
      <c r="I1103" s="34">
        <f>F830</f>
        <v>21.1</v>
      </c>
    </row>
    <row r="1104" spans="2:9" ht="15.75" hidden="1">
      <c r="B1104" s="22" t="s">
        <v>242</v>
      </c>
      <c r="C1104" s="34">
        <f>F705</f>
        <v>17.1</v>
      </c>
      <c r="D1104" s="34">
        <f>F726</f>
        <v>21</v>
      </c>
      <c r="E1104" s="34">
        <f>F747</f>
        <v>25.6</v>
      </c>
      <c r="F1104" s="34">
        <f>F768</f>
        <v>8</v>
      </c>
      <c r="G1104" s="34">
        <f>F852</f>
        <v>20.1</v>
      </c>
      <c r="H1104" s="34">
        <f>F873</f>
        <v>13.7</v>
      </c>
      <c r="I1104" s="34">
        <f>F831</f>
        <v>22.7</v>
      </c>
    </row>
    <row r="1105" spans="2:9" ht="15.75" hidden="1">
      <c r="B1105" s="22" t="s">
        <v>244</v>
      </c>
      <c r="C1105" s="34">
        <f>F706</f>
        <v>14.6</v>
      </c>
      <c r="D1105" s="34">
        <f>F727</f>
        <v>20.6</v>
      </c>
      <c r="E1105" s="34">
        <f>F748</f>
        <v>21.9</v>
      </c>
      <c r="F1105" s="34">
        <f>F769</f>
        <v>9.7</v>
      </c>
      <c r="G1105" s="34">
        <f>F853</f>
        <v>17.2</v>
      </c>
      <c r="H1105" s="34">
        <f>F874</f>
        <v>11.6</v>
      </c>
      <c r="I1105" s="34">
        <f>F832</f>
        <v>20.6</v>
      </c>
    </row>
    <row r="1106" spans="2:9" ht="15" customHeight="1" hidden="1">
      <c r="B1106" s="40" t="s">
        <v>50</v>
      </c>
      <c r="C1106" s="34">
        <f>F707</f>
        <v>21.5</v>
      </c>
      <c r="D1106" s="34">
        <f>F728</f>
        <v>21.8</v>
      </c>
      <c r="E1106" s="34">
        <f>F749</f>
        <v>35.8</v>
      </c>
      <c r="F1106" s="34">
        <f>F770</f>
        <v>5.9</v>
      </c>
      <c r="G1106" s="34">
        <f>F854</f>
        <v>26.4</v>
      </c>
      <c r="H1106" s="34">
        <f>F875</f>
        <v>16.6</v>
      </c>
      <c r="I1106" s="34">
        <f>F833</f>
        <v>27.2</v>
      </c>
    </row>
    <row r="1107" spans="2:9" ht="15.75" hidden="1">
      <c r="B1107" s="40" t="s">
        <v>235</v>
      </c>
      <c r="C1107" s="34">
        <f aca="true" t="shared" si="76" ref="C1107:C1119">F708</f>
        <v>30.5</v>
      </c>
      <c r="D1107" s="34">
        <f aca="true" t="shared" si="77" ref="D1107:D1119">F729</f>
        <v>30.2</v>
      </c>
      <c r="E1107" s="34">
        <f aca="true" t="shared" si="78" ref="E1107:E1119">F750</f>
        <v>31.9</v>
      </c>
      <c r="F1107" s="34">
        <f aca="true" t="shared" si="79" ref="F1107:F1119">F771</f>
        <v>21.1</v>
      </c>
      <c r="G1107" s="34">
        <f aca="true" t="shared" si="80" ref="G1107:G1119">F855</f>
        <v>36.1</v>
      </c>
      <c r="H1107" s="34">
        <f aca="true" t="shared" si="81" ref="H1107:H1119">F876</f>
        <v>24.5</v>
      </c>
      <c r="I1107" s="34">
        <f aca="true" t="shared" si="82" ref="I1107:I1119">F834</f>
        <v>29.2</v>
      </c>
    </row>
    <row r="1108" spans="2:9" ht="15.75" hidden="1">
      <c r="B1108" s="40" t="s">
        <v>200</v>
      </c>
      <c r="C1108" s="34">
        <f t="shared" si="76"/>
        <v>17.4</v>
      </c>
      <c r="D1108" s="34">
        <f t="shared" si="77"/>
        <v>15.7</v>
      </c>
      <c r="E1108" s="34">
        <f t="shared" si="78"/>
        <v>29.4</v>
      </c>
      <c r="F1108" s="34">
        <f t="shared" si="79"/>
        <v>11.8</v>
      </c>
      <c r="G1108" s="34">
        <f t="shared" si="80"/>
        <v>19.4</v>
      </c>
      <c r="H1108" s="34">
        <f t="shared" si="81"/>
        <v>15</v>
      </c>
      <c r="I1108" s="34">
        <f t="shared" si="82"/>
        <v>26.5</v>
      </c>
    </row>
    <row r="1109" spans="2:9" ht="15.75" hidden="1">
      <c r="B1109" s="40" t="s">
        <v>201</v>
      </c>
      <c r="C1109" s="34">
        <f t="shared" si="76"/>
        <v>13.6</v>
      </c>
      <c r="D1109" s="34">
        <f t="shared" si="77"/>
        <v>13.7</v>
      </c>
      <c r="E1109" s="34">
        <f t="shared" si="78"/>
        <v>17.5</v>
      </c>
      <c r="F1109" s="34">
        <f t="shared" si="79"/>
        <v>8.5</v>
      </c>
      <c r="G1109" s="34">
        <f t="shared" si="80"/>
        <v>16.3</v>
      </c>
      <c r="H1109" s="34">
        <f t="shared" si="81"/>
        <v>10.5</v>
      </c>
      <c r="I1109" s="34">
        <f t="shared" si="82"/>
        <v>16</v>
      </c>
    </row>
    <row r="1110" spans="2:9" ht="15.75" hidden="1">
      <c r="B1110" s="40" t="s">
        <v>202</v>
      </c>
      <c r="C1110" s="34">
        <f t="shared" si="76"/>
        <v>5.8</v>
      </c>
      <c r="D1110" s="34">
        <f t="shared" si="77"/>
        <v>6.7</v>
      </c>
      <c r="E1110" s="34">
        <f t="shared" si="78"/>
        <v>5.6</v>
      </c>
      <c r="F1110" s="34">
        <f t="shared" si="79"/>
        <v>3.8</v>
      </c>
      <c r="G1110" s="34">
        <f t="shared" si="80"/>
        <v>7.1</v>
      </c>
      <c r="H1110" s="34">
        <f t="shared" si="81"/>
        <v>4.4</v>
      </c>
      <c r="I1110" s="34">
        <f t="shared" si="82"/>
        <v>6.8</v>
      </c>
    </row>
    <row r="1111" spans="2:9" ht="15.75" hidden="1">
      <c r="B1111" s="40" t="s">
        <v>122</v>
      </c>
      <c r="C1111" s="34">
        <f t="shared" si="76"/>
        <v>19.4</v>
      </c>
      <c r="D1111" s="34">
        <f t="shared" si="77"/>
        <v>21.8</v>
      </c>
      <c r="E1111" s="34">
        <f t="shared" si="78"/>
        <v>20.5</v>
      </c>
      <c r="F1111" s="34">
        <f t="shared" si="79"/>
        <v>12.7</v>
      </c>
      <c r="G1111" s="34">
        <f t="shared" si="80"/>
        <v>23.6</v>
      </c>
      <c r="H1111" s="34">
        <f t="shared" si="81"/>
        <v>14.9</v>
      </c>
      <c r="I1111" s="34">
        <f t="shared" si="82"/>
        <v>18</v>
      </c>
    </row>
    <row r="1112" spans="2:9" ht="15.75" hidden="1">
      <c r="B1112" s="40" t="s">
        <v>204</v>
      </c>
      <c r="C1112" s="34">
        <f t="shared" si="76"/>
        <v>26.7</v>
      </c>
      <c r="D1112" s="34">
        <f t="shared" si="77"/>
        <v>22.7</v>
      </c>
      <c r="E1112" s="34">
        <f t="shared" si="78"/>
        <v>32</v>
      </c>
      <c r="F1112" s="34">
        <f t="shared" si="79"/>
        <v>17.4</v>
      </c>
      <c r="G1112" s="34">
        <f t="shared" si="80"/>
        <v>29.7</v>
      </c>
      <c r="H1112" s="34">
        <f t="shared" si="81"/>
        <v>23.1</v>
      </c>
      <c r="I1112" s="34">
        <f t="shared" si="82"/>
        <v>29.3</v>
      </c>
    </row>
    <row r="1113" spans="2:9" ht="15.75" hidden="1">
      <c r="B1113" s="40" t="s">
        <v>205</v>
      </c>
      <c r="C1113" s="34">
        <f t="shared" si="76"/>
        <v>16</v>
      </c>
      <c r="D1113" s="34">
        <f t="shared" si="77"/>
        <v>16.5</v>
      </c>
      <c r="E1113" s="34">
        <f t="shared" si="78"/>
        <v>13.6</v>
      </c>
      <c r="F1113" s="34">
        <f t="shared" si="79"/>
        <v>14.3</v>
      </c>
      <c r="G1113" s="34">
        <f t="shared" si="80"/>
        <v>20.5</v>
      </c>
      <c r="H1113" s="34">
        <f t="shared" si="81"/>
        <v>10.1</v>
      </c>
      <c r="I1113" s="34">
        <f t="shared" si="82"/>
        <v>18.2</v>
      </c>
    </row>
    <row r="1114" spans="2:9" ht="15.75" hidden="1">
      <c r="B1114" s="40" t="s">
        <v>124</v>
      </c>
      <c r="C1114" s="34">
        <f t="shared" si="76"/>
        <v>17.1</v>
      </c>
      <c r="D1114" s="34">
        <f t="shared" si="77"/>
        <v>16.3</v>
      </c>
      <c r="E1114" s="34">
        <f t="shared" si="78"/>
        <v>19.2</v>
      </c>
      <c r="F1114" s="34">
        <f t="shared" si="79"/>
        <v>15.1</v>
      </c>
      <c r="G1114" s="34">
        <f t="shared" si="80"/>
        <v>18.8</v>
      </c>
      <c r="H1114" s="34">
        <f t="shared" si="81"/>
        <v>15.3</v>
      </c>
      <c r="I1114" s="34">
        <f t="shared" si="82"/>
        <v>25.2</v>
      </c>
    </row>
    <row r="1115" spans="2:9" ht="15.75" hidden="1">
      <c r="B1115" s="40" t="s">
        <v>207</v>
      </c>
      <c r="C1115" s="34">
        <f t="shared" si="76"/>
        <v>8.7</v>
      </c>
      <c r="D1115" s="34">
        <f t="shared" si="77"/>
        <v>9.9</v>
      </c>
      <c r="E1115" s="34">
        <f t="shared" si="78"/>
        <v>19.6</v>
      </c>
      <c r="F1115" s="34">
        <f t="shared" si="79"/>
        <v>4.4</v>
      </c>
      <c r="G1115" s="34">
        <f t="shared" si="80"/>
        <v>9.9</v>
      </c>
      <c r="H1115" s="34">
        <f t="shared" si="81"/>
        <v>7.3</v>
      </c>
      <c r="I1115" s="34">
        <f t="shared" si="82"/>
        <v>18.6</v>
      </c>
    </row>
    <row r="1116" spans="2:9" ht="15.75" hidden="1">
      <c r="B1116" s="40" t="s">
        <v>208</v>
      </c>
      <c r="C1116" s="34">
        <f t="shared" si="76"/>
        <v>11.2</v>
      </c>
      <c r="D1116" s="34">
        <f t="shared" si="77"/>
        <v>9.8</v>
      </c>
      <c r="E1116" s="34">
        <f t="shared" si="78"/>
        <v>16.2</v>
      </c>
      <c r="F1116" s="34">
        <f t="shared" si="79"/>
        <v>8.5</v>
      </c>
      <c r="G1116" s="34">
        <f t="shared" si="80"/>
        <v>13.9</v>
      </c>
      <c r="H1116" s="34">
        <f t="shared" si="81"/>
        <v>8.3</v>
      </c>
      <c r="I1116" s="34">
        <f t="shared" si="82"/>
        <v>12.5</v>
      </c>
    </row>
    <row r="1117" spans="2:9" ht="15.75" hidden="1">
      <c r="B1117" s="40" t="s">
        <v>209</v>
      </c>
      <c r="C1117" s="34">
        <f t="shared" si="76"/>
        <v>6.9</v>
      </c>
      <c r="D1117" s="34">
        <f t="shared" si="77"/>
        <v>16.7</v>
      </c>
      <c r="E1117" s="34">
        <f t="shared" si="78"/>
        <v>20.9</v>
      </c>
      <c r="F1117" s="34">
        <f t="shared" si="79"/>
        <v>3.5</v>
      </c>
      <c r="G1117" s="34">
        <f t="shared" si="80"/>
        <v>9</v>
      </c>
      <c r="H1117" s="34">
        <f t="shared" si="81"/>
        <v>4.7</v>
      </c>
      <c r="I1117" s="34">
        <f t="shared" si="82"/>
        <v>20.1</v>
      </c>
    </row>
    <row r="1118" spans="2:9" ht="15.75" hidden="1">
      <c r="B1118" s="40" t="s">
        <v>210</v>
      </c>
      <c r="C1118" s="34">
        <f t="shared" si="76"/>
        <v>12.4</v>
      </c>
      <c r="D1118" s="34">
        <f t="shared" si="77"/>
        <v>20.4</v>
      </c>
      <c r="E1118" s="34">
        <f t="shared" si="78"/>
        <v>21.6</v>
      </c>
      <c r="F1118" s="34">
        <f t="shared" si="79"/>
        <v>3.6</v>
      </c>
      <c r="G1118" s="34">
        <f t="shared" si="80"/>
        <v>14.7</v>
      </c>
      <c r="H1118" s="34">
        <f t="shared" si="81"/>
        <v>10.1</v>
      </c>
      <c r="I1118" s="34">
        <f t="shared" si="82"/>
        <v>19.7</v>
      </c>
    </row>
    <row r="1119" spans="2:9" ht="15.75" hidden="1">
      <c r="B1119" s="40" t="s">
        <v>211</v>
      </c>
      <c r="C1119" s="34">
        <f t="shared" si="76"/>
        <v>7.8</v>
      </c>
      <c r="D1119" s="34">
        <f t="shared" si="77"/>
        <v>14.4</v>
      </c>
      <c r="E1119" s="34">
        <f t="shared" si="78"/>
        <v>10</v>
      </c>
      <c r="F1119" s="34">
        <f t="shared" si="79"/>
        <v>6</v>
      </c>
      <c r="G1119" s="34">
        <f t="shared" si="80"/>
        <v>10.2</v>
      </c>
      <c r="H1119" s="34">
        <f t="shared" si="81"/>
        <v>5.4</v>
      </c>
      <c r="I1119" s="34">
        <f t="shared" si="82"/>
        <v>10.7</v>
      </c>
    </row>
    <row r="1120" spans="2:12" s="12" customFormat="1" ht="15.75" hidden="1">
      <c r="B1120" s="15" t="s">
        <v>307</v>
      </c>
      <c r="C1120" s="1"/>
      <c r="D1120" s="1"/>
      <c r="E1120" s="1"/>
      <c r="F1120" s="1"/>
      <c r="G1120" s="1"/>
      <c r="H1120" s="1"/>
      <c r="I1120" s="1"/>
      <c r="J1120" s="44"/>
      <c r="K1120" s="44"/>
      <c r="L1120" s="14"/>
    </row>
    <row r="1121" spans="2:12" ht="15" customHeight="1" hidden="1">
      <c r="B1121" s="12"/>
      <c r="C1121" s="60"/>
      <c r="D1121" s="60"/>
      <c r="E1121" s="60"/>
      <c r="F1121" s="60"/>
      <c r="G1121" s="60"/>
      <c r="H1121" s="60"/>
      <c r="I1121" s="60"/>
      <c r="J1121" s="32"/>
      <c r="K1121" s="32"/>
      <c r="L1121" s="26"/>
    </row>
    <row r="1122" spans="2:13" ht="15" customHeight="1" hidden="1">
      <c r="B1122" s="165" t="s">
        <v>160</v>
      </c>
      <c r="C1122" s="165"/>
      <c r="D1122" s="165"/>
      <c r="E1122" s="165"/>
      <c r="F1122" s="165"/>
      <c r="G1122" s="165"/>
      <c r="H1122" s="165"/>
      <c r="I1122" s="165"/>
      <c r="J1122" s="165"/>
      <c r="K1122" s="165"/>
      <c r="L1122" s="165"/>
      <c r="M1122" s="165"/>
    </row>
    <row r="1123" spans="2:9" ht="15" customHeight="1" hidden="1">
      <c r="B1123" s="36"/>
      <c r="C1123" s="23" t="s">
        <v>123</v>
      </c>
      <c r="D1123" s="23" t="s">
        <v>239</v>
      </c>
      <c r="E1123" s="23" t="s">
        <v>370</v>
      </c>
      <c r="F1123" s="23" t="s">
        <v>240</v>
      </c>
      <c r="G1123" s="23" t="s">
        <v>372</v>
      </c>
      <c r="H1123" s="23" t="s">
        <v>369</v>
      </c>
      <c r="I1123" s="23" t="s">
        <v>359</v>
      </c>
    </row>
    <row r="1124" spans="2:9" ht="15.75" hidden="1">
      <c r="B1124" s="22" t="s">
        <v>125</v>
      </c>
      <c r="C1124" s="34">
        <f>G704</f>
        <v>8.7</v>
      </c>
      <c r="D1124" s="34">
        <f>G725</f>
        <v>12</v>
      </c>
      <c r="E1124" s="34">
        <f>G746</f>
        <v>11.8</v>
      </c>
      <c r="F1124" s="34">
        <f>G767</f>
        <v>4.9</v>
      </c>
      <c r="G1124" s="34">
        <f>G851</f>
        <v>10.4</v>
      </c>
      <c r="H1124" s="34">
        <f>G872</f>
        <v>6.9</v>
      </c>
      <c r="I1124" s="34">
        <f>G830</f>
        <v>11.6</v>
      </c>
    </row>
    <row r="1125" spans="2:9" ht="15.75" hidden="1">
      <c r="B1125" s="22" t="s">
        <v>242</v>
      </c>
      <c r="C1125" s="34">
        <f>G705</f>
        <v>8.1</v>
      </c>
      <c r="D1125" s="34">
        <f>G726</f>
        <v>11.4</v>
      </c>
      <c r="E1125" s="34">
        <f>G747</f>
        <v>11.9</v>
      </c>
      <c r="F1125" s="34">
        <f>G768</f>
        <v>4.4</v>
      </c>
      <c r="G1125" s="34">
        <f>G852</f>
        <v>10.3</v>
      </c>
      <c r="H1125" s="34">
        <f>G873</f>
        <v>6</v>
      </c>
      <c r="I1125" s="34">
        <f>G831</f>
        <v>11.3</v>
      </c>
    </row>
    <row r="1126" spans="2:9" ht="15.75" hidden="1">
      <c r="B1126" s="22" t="s">
        <v>244</v>
      </c>
      <c r="C1126" s="34">
        <f>G706</f>
        <v>8.1</v>
      </c>
      <c r="D1126" s="34">
        <f>G727</f>
        <v>11.7</v>
      </c>
      <c r="E1126" s="34">
        <f>G748</f>
        <v>11.8</v>
      </c>
      <c r="F1126" s="34">
        <f>G769</f>
        <v>6.1</v>
      </c>
      <c r="G1126" s="34">
        <f>G853</f>
        <v>9.7</v>
      </c>
      <c r="H1126" s="34">
        <f>G874</f>
        <v>6.4</v>
      </c>
      <c r="I1126" s="34">
        <f>G832</f>
        <v>11.9</v>
      </c>
    </row>
    <row r="1127" spans="2:9" ht="15" customHeight="1" hidden="1">
      <c r="B1127" s="40" t="s">
        <v>50</v>
      </c>
      <c r="C1127" s="34">
        <f>G707</f>
        <v>14</v>
      </c>
      <c r="D1127" s="34">
        <f>G728</f>
        <v>15.2</v>
      </c>
      <c r="E1127" s="34">
        <f>G749</f>
        <v>23.2</v>
      </c>
      <c r="F1127" s="34">
        <f>G770</f>
        <v>3.6</v>
      </c>
      <c r="G1127" s="34">
        <f>G854</f>
        <v>16.8</v>
      </c>
      <c r="H1127" s="34">
        <f>G875</f>
        <v>11</v>
      </c>
      <c r="I1127" s="34">
        <f>G833</f>
        <v>16.4</v>
      </c>
    </row>
    <row r="1128" spans="2:9" ht="15.75" hidden="1">
      <c r="B1128" s="40" t="s">
        <v>235</v>
      </c>
      <c r="C1128" s="34">
        <f aca="true" t="shared" si="83" ref="C1128:C1140">G708</f>
        <v>12.4</v>
      </c>
      <c r="D1128" s="34">
        <f aca="true" t="shared" si="84" ref="D1128:D1140">G729</f>
        <v>14.7</v>
      </c>
      <c r="E1128" s="34">
        <f aca="true" t="shared" si="85" ref="E1128:E1140">G750</f>
        <v>11.3</v>
      </c>
      <c r="F1128" s="34">
        <f aca="true" t="shared" si="86" ref="F1128:F1140">G771</f>
        <v>8.7</v>
      </c>
      <c r="G1128" s="34">
        <f aca="true" t="shared" si="87" ref="G1128:G1140">G855</f>
        <v>16.4</v>
      </c>
      <c r="H1128" s="34">
        <f aca="true" t="shared" si="88" ref="H1128:H1140">G876</f>
        <v>8.7</v>
      </c>
      <c r="I1128" s="34">
        <f aca="true" t="shared" si="89" ref="I1128:I1140">G834</f>
        <v>11.6</v>
      </c>
    </row>
    <row r="1129" spans="2:9" ht="15.75" hidden="1">
      <c r="B1129" s="40" t="s">
        <v>200</v>
      </c>
      <c r="C1129" s="34">
        <f t="shared" si="83"/>
        <v>5.7</v>
      </c>
      <c r="D1129" s="34">
        <f t="shared" si="84"/>
        <v>7.5</v>
      </c>
      <c r="E1129" s="34">
        <f t="shared" si="85"/>
        <v>9</v>
      </c>
      <c r="F1129" s="34">
        <f t="shared" si="86"/>
        <v>4</v>
      </c>
      <c r="G1129" s="34">
        <f t="shared" si="87"/>
        <v>5.6</v>
      </c>
      <c r="H1129" s="34">
        <f t="shared" si="88"/>
        <v>5.9</v>
      </c>
      <c r="I1129" s="34">
        <f t="shared" si="89"/>
        <v>7.9</v>
      </c>
    </row>
    <row r="1130" spans="2:9" ht="15.75" hidden="1">
      <c r="B1130" s="40" t="s">
        <v>201</v>
      </c>
      <c r="C1130" s="34">
        <f t="shared" si="83"/>
        <v>9.8</v>
      </c>
      <c r="D1130" s="34">
        <f t="shared" si="84"/>
        <v>8.7</v>
      </c>
      <c r="E1130" s="34">
        <f t="shared" si="85"/>
        <v>16.4</v>
      </c>
      <c r="F1130" s="34">
        <f t="shared" si="86"/>
        <v>13.3</v>
      </c>
      <c r="G1130" s="34">
        <f t="shared" si="87"/>
        <v>13.7</v>
      </c>
      <c r="H1130" s="34">
        <f t="shared" si="88"/>
        <v>6.1</v>
      </c>
      <c r="I1130" s="34">
        <f t="shared" si="89"/>
        <v>13.7</v>
      </c>
    </row>
    <row r="1131" spans="2:9" ht="15.75" hidden="1">
      <c r="B1131" s="40" t="s">
        <v>202</v>
      </c>
      <c r="C1131" s="34">
        <f t="shared" si="83"/>
        <v>3.2</v>
      </c>
      <c r="D1131" s="34">
        <f t="shared" si="84"/>
        <v>2.9</v>
      </c>
      <c r="E1131" s="34">
        <f t="shared" si="85"/>
        <v>3.8</v>
      </c>
      <c r="F1131" s="34">
        <f t="shared" si="86"/>
        <v>3.8</v>
      </c>
      <c r="G1131" s="34">
        <f t="shared" si="87"/>
        <v>4.4</v>
      </c>
      <c r="H1131" s="34">
        <f t="shared" si="88"/>
        <v>2.2</v>
      </c>
      <c r="I1131" s="34">
        <f t="shared" si="89"/>
        <v>3.8</v>
      </c>
    </row>
    <row r="1132" spans="2:9" ht="15.75" hidden="1">
      <c r="B1132" s="40" t="s">
        <v>122</v>
      </c>
      <c r="C1132" s="34">
        <f t="shared" si="83"/>
        <v>8.3</v>
      </c>
      <c r="D1132" s="34">
        <f t="shared" si="84"/>
        <v>11.7</v>
      </c>
      <c r="E1132" s="34">
        <f t="shared" si="85"/>
        <v>7.9</v>
      </c>
      <c r="F1132" s="34">
        <f t="shared" si="86"/>
        <v>5.6</v>
      </c>
      <c r="G1132" s="34">
        <f t="shared" si="87"/>
        <v>9.8</v>
      </c>
      <c r="H1132" s="34">
        <f t="shared" si="88"/>
        <v>6.9</v>
      </c>
      <c r="I1132" s="34">
        <f t="shared" si="89"/>
        <v>8.7</v>
      </c>
    </row>
    <row r="1133" spans="2:9" ht="15.75" hidden="1">
      <c r="B1133" s="40" t="s">
        <v>204</v>
      </c>
      <c r="C1133" s="34">
        <f t="shared" si="83"/>
        <v>8.4</v>
      </c>
      <c r="D1133" s="34">
        <f t="shared" si="84"/>
        <v>8</v>
      </c>
      <c r="E1133" s="34">
        <f t="shared" si="85"/>
        <v>10.4</v>
      </c>
      <c r="F1133" s="34">
        <f t="shared" si="86"/>
        <v>5.4</v>
      </c>
      <c r="G1133" s="34">
        <f t="shared" si="87"/>
        <v>10.9</v>
      </c>
      <c r="H1133" s="34">
        <f t="shared" si="88"/>
        <v>5.9</v>
      </c>
      <c r="I1133" s="34">
        <f t="shared" si="89"/>
        <v>9.7</v>
      </c>
    </row>
    <row r="1134" spans="2:9" ht="15.75" hidden="1">
      <c r="B1134" s="40" t="s">
        <v>205</v>
      </c>
      <c r="C1134" s="34">
        <f t="shared" si="83"/>
        <v>6.6</v>
      </c>
      <c r="D1134" s="34">
        <f t="shared" si="84"/>
        <v>5.8</v>
      </c>
      <c r="E1134" s="34">
        <f t="shared" si="85"/>
        <v>12.2</v>
      </c>
      <c r="F1134" s="34">
        <f t="shared" si="86"/>
        <v>5.9</v>
      </c>
      <c r="G1134" s="34">
        <f t="shared" si="87"/>
        <v>10.3</v>
      </c>
      <c r="H1134" s="34">
        <f t="shared" si="88"/>
        <v>3.4</v>
      </c>
      <c r="I1134" s="34">
        <f t="shared" si="89"/>
        <v>7.1</v>
      </c>
    </row>
    <row r="1135" spans="2:9" ht="15.75" hidden="1">
      <c r="B1135" s="40" t="s">
        <v>124</v>
      </c>
      <c r="C1135" s="34">
        <f t="shared" si="83"/>
        <v>7.3</v>
      </c>
      <c r="D1135" s="34">
        <f t="shared" si="84"/>
        <v>5.3</v>
      </c>
      <c r="E1135" s="34">
        <f t="shared" si="85"/>
        <v>11.1</v>
      </c>
      <c r="F1135" s="34">
        <f t="shared" si="86"/>
        <v>5.8</v>
      </c>
      <c r="G1135" s="34">
        <f t="shared" si="87"/>
        <v>9.4</v>
      </c>
      <c r="H1135" s="34">
        <f t="shared" si="88"/>
        <v>5.3</v>
      </c>
      <c r="I1135" s="34">
        <f t="shared" si="89"/>
        <v>10.8</v>
      </c>
    </row>
    <row r="1136" spans="2:9" ht="15.75" hidden="1">
      <c r="B1136" s="40" t="s">
        <v>207</v>
      </c>
      <c r="C1136" s="34">
        <f t="shared" si="83"/>
        <v>3.9</v>
      </c>
      <c r="D1136" s="34">
        <f t="shared" si="84"/>
        <v>7.7</v>
      </c>
      <c r="E1136" s="34">
        <f t="shared" si="85"/>
        <v>9.9</v>
      </c>
      <c r="F1136" s="34">
        <f t="shared" si="86"/>
        <v>2</v>
      </c>
      <c r="G1136" s="34">
        <f t="shared" si="87"/>
        <v>5</v>
      </c>
      <c r="H1136" s="34">
        <f t="shared" si="88"/>
        <v>2.9</v>
      </c>
      <c r="I1136" s="34">
        <f t="shared" si="89"/>
        <v>11.3</v>
      </c>
    </row>
    <row r="1137" spans="2:9" ht="15.75" hidden="1">
      <c r="B1137" s="40" t="s">
        <v>208</v>
      </c>
      <c r="C1137" s="34">
        <f t="shared" si="83"/>
        <v>6.3</v>
      </c>
      <c r="D1137" s="34">
        <f t="shared" si="84"/>
        <v>7.5</v>
      </c>
      <c r="E1137" s="34">
        <f t="shared" si="85"/>
        <v>8.9</v>
      </c>
      <c r="F1137" s="34">
        <f t="shared" si="86"/>
        <v>4.3</v>
      </c>
      <c r="G1137" s="34">
        <f t="shared" si="87"/>
        <v>8.6</v>
      </c>
      <c r="H1137" s="34">
        <f t="shared" si="88"/>
        <v>4.1</v>
      </c>
      <c r="I1137" s="34">
        <f t="shared" si="89"/>
        <v>8.8</v>
      </c>
    </row>
    <row r="1138" spans="2:9" ht="15.75" hidden="1">
      <c r="B1138" s="40" t="s">
        <v>209</v>
      </c>
      <c r="C1138" s="34">
        <f t="shared" si="83"/>
        <v>2.6</v>
      </c>
      <c r="D1138" s="34">
        <f t="shared" si="84"/>
        <v>5.6</v>
      </c>
      <c r="E1138" s="34">
        <f t="shared" si="85"/>
        <v>8</v>
      </c>
      <c r="F1138" s="34">
        <f t="shared" si="86"/>
        <v>1.6</v>
      </c>
      <c r="G1138" s="34">
        <f t="shared" si="87"/>
        <v>3.3</v>
      </c>
      <c r="H1138" s="34">
        <f t="shared" si="88"/>
        <v>1.8</v>
      </c>
      <c r="I1138" s="34">
        <f t="shared" si="89"/>
        <v>6</v>
      </c>
    </row>
    <row r="1139" spans="2:9" ht="15.75" hidden="1">
      <c r="B1139" s="40" t="s">
        <v>210</v>
      </c>
      <c r="C1139" s="34">
        <f t="shared" si="83"/>
        <v>6.8</v>
      </c>
      <c r="D1139" s="34">
        <f t="shared" si="84"/>
        <v>14</v>
      </c>
      <c r="E1139" s="34">
        <f t="shared" si="85"/>
        <v>12.6</v>
      </c>
      <c r="F1139" s="34">
        <f t="shared" si="86"/>
        <v>1.1</v>
      </c>
      <c r="G1139" s="34">
        <f t="shared" si="87"/>
        <v>8.3</v>
      </c>
      <c r="H1139" s="34">
        <f t="shared" si="88"/>
        <v>5.3</v>
      </c>
      <c r="I1139" s="34">
        <f t="shared" si="89"/>
        <v>12.6</v>
      </c>
    </row>
    <row r="1140" spans="2:9" ht="15.75" hidden="1">
      <c r="B1140" s="40" t="s">
        <v>211</v>
      </c>
      <c r="C1140" s="34">
        <f t="shared" si="83"/>
        <v>5.4</v>
      </c>
      <c r="D1140" s="34">
        <f t="shared" si="84"/>
        <v>5.5</v>
      </c>
      <c r="E1140" s="34">
        <f t="shared" si="85"/>
        <v>8.6</v>
      </c>
      <c r="F1140" s="34">
        <f t="shared" si="86"/>
        <v>4.9</v>
      </c>
      <c r="G1140" s="34">
        <f t="shared" si="87"/>
        <v>7.6</v>
      </c>
      <c r="H1140" s="34">
        <f t="shared" si="88"/>
        <v>3.1</v>
      </c>
      <c r="I1140" s="34">
        <f t="shared" si="89"/>
        <v>10.1</v>
      </c>
    </row>
    <row r="1141" spans="2:12" s="12" customFormat="1" ht="15.75" hidden="1">
      <c r="B1141" s="15" t="s">
        <v>307</v>
      </c>
      <c r="C1141" s="1"/>
      <c r="D1141" s="1"/>
      <c r="E1141" s="1"/>
      <c r="F1141" s="1"/>
      <c r="G1141" s="1"/>
      <c r="H1141" s="1"/>
      <c r="I1141" s="1"/>
      <c r="J1141" s="44"/>
      <c r="K1141" s="44"/>
      <c r="L1141" s="14"/>
    </row>
    <row r="1142" spans="2:12" ht="15" customHeight="1" hidden="1">
      <c r="B1142" s="12"/>
      <c r="C1142" s="60"/>
      <c r="D1142" s="60"/>
      <c r="E1142" s="60"/>
      <c r="F1142" s="60"/>
      <c r="G1142" s="60"/>
      <c r="H1142" s="60"/>
      <c r="I1142" s="60"/>
      <c r="J1142" s="32"/>
      <c r="K1142" s="32"/>
      <c r="L1142" s="26"/>
    </row>
    <row r="1143" spans="2:13" ht="15" customHeight="1" hidden="1">
      <c r="B1143" s="165" t="s">
        <v>161</v>
      </c>
      <c r="C1143" s="165"/>
      <c r="D1143" s="165"/>
      <c r="E1143" s="165"/>
      <c r="F1143" s="165"/>
      <c r="G1143" s="165"/>
      <c r="H1143" s="165"/>
      <c r="I1143" s="165"/>
      <c r="J1143" s="165"/>
      <c r="K1143" s="165"/>
      <c r="L1143" s="165"/>
      <c r="M1143" s="165"/>
    </row>
    <row r="1144" spans="2:9" ht="15" customHeight="1" hidden="1">
      <c r="B1144" s="36"/>
      <c r="C1144" s="23" t="s">
        <v>123</v>
      </c>
      <c r="D1144" s="23" t="s">
        <v>239</v>
      </c>
      <c r="E1144" s="23" t="s">
        <v>370</v>
      </c>
      <c r="F1144" s="23" t="s">
        <v>240</v>
      </c>
      <c r="G1144" s="23" t="s">
        <v>372</v>
      </c>
      <c r="H1144" s="23" t="s">
        <v>369</v>
      </c>
      <c r="I1144" s="23" t="s">
        <v>359</v>
      </c>
    </row>
    <row r="1145" spans="2:9" ht="15.75" hidden="1">
      <c r="B1145" s="22" t="s">
        <v>125</v>
      </c>
      <c r="C1145" s="34">
        <f>H704</f>
        <v>6.1</v>
      </c>
      <c r="D1145" s="34">
        <f>H725</f>
        <v>8.8</v>
      </c>
      <c r="E1145" s="34">
        <f>H746</f>
        <v>8.7</v>
      </c>
      <c r="F1145" s="34">
        <f>H767</f>
        <v>3.4</v>
      </c>
      <c r="G1145" s="34">
        <f>H851</f>
        <v>7.5</v>
      </c>
      <c r="H1145" s="34">
        <f>H872</f>
        <v>4.8</v>
      </c>
      <c r="I1145" s="34">
        <f>H830</f>
        <v>8.6</v>
      </c>
    </row>
    <row r="1146" spans="2:9" ht="15.75" hidden="1">
      <c r="B1146" s="22" t="s">
        <v>242</v>
      </c>
      <c r="C1146" s="34">
        <f>H705</f>
        <v>6</v>
      </c>
      <c r="D1146" s="34">
        <f>H726</f>
        <v>9.5</v>
      </c>
      <c r="E1146" s="34">
        <f>H747</f>
        <v>8.7</v>
      </c>
      <c r="F1146" s="34">
        <f>H768</f>
        <v>3.4</v>
      </c>
      <c r="G1146" s="34">
        <f>H852</f>
        <v>7.4</v>
      </c>
      <c r="H1146" s="34">
        <f>H873</f>
        <v>4.7</v>
      </c>
      <c r="I1146" s="34">
        <f>H831</f>
        <v>9</v>
      </c>
    </row>
    <row r="1147" spans="2:9" ht="15.75" hidden="1">
      <c r="B1147" s="22" t="s">
        <v>244</v>
      </c>
      <c r="C1147" s="34">
        <f>H706</f>
        <v>5.2</v>
      </c>
      <c r="D1147" s="34">
        <f>H727</f>
        <v>8.6</v>
      </c>
      <c r="E1147" s="34">
        <f>H748</f>
        <v>8.3</v>
      </c>
      <c r="F1147" s="34">
        <f>H769</f>
        <v>3.6</v>
      </c>
      <c r="G1147" s="34">
        <f>H853</f>
        <v>6.5</v>
      </c>
      <c r="H1147" s="34">
        <f>H874</f>
        <v>3.9</v>
      </c>
      <c r="I1147" s="34">
        <f>H832</f>
        <v>8.3</v>
      </c>
    </row>
    <row r="1148" spans="2:9" ht="15" customHeight="1" hidden="1">
      <c r="B1148" s="40" t="s">
        <v>50</v>
      </c>
      <c r="C1148" s="34">
        <f>H707</f>
        <v>10.1</v>
      </c>
      <c r="D1148" s="34">
        <f>H728</f>
        <v>11.8</v>
      </c>
      <c r="E1148" s="34">
        <f>H749</f>
        <v>11.5</v>
      </c>
      <c r="F1148" s="34">
        <f>H770</f>
        <v>3.6</v>
      </c>
      <c r="G1148" s="34">
        <f>H854</f>
        <v>13.3</v>
      </c>
      <c r="H1148" s="34">
        <f>H875</f>
        <v>6.8</v>
      </c>
      <c r="I1148" s="34">
        <f>H833</f>
        <v>12.5</v>
      </c>
    </row>
    <row r="1149" spans="2:9" ht="15.75" hidden="1">
      <c r="B1149" s="40" t="s">
        <v>235</v>
      </c>
      <c r="C1149" s="34">
        <f aca="true" t="shared" si="90" ref="C1149:C1161">H708</f>
        <v>9.5</v>
      </c>
      <c r="D1149" s="34">
        <f aca="true" t="shared" si="91" ref="D1149:D1161">H729</f>
        <v>11.1</v>
      </c>
      <c r="E1149" s="34">
        <f aca="true" t="shared" si="92" ref="E1149:E1161">H750</f>
        <v>9</v>
      </c>
      <c r="F1149" s="34">
        <f aca="true" t="shared" si="93" ref="F1149:F1161">H771</f>
        <v>4.9</v>
      </c>
      <c r="G1149" s="34">
        <f aca="true" t="shared" si="94" ref="G1149:G1161">H855</f>
        <v>12</v>
      </c>
      <c r="H1149" s="34">
        <f aca="true" t="shared" si="95" ref="H1149:H1161">H876</f>
        <v>7.4</v>
      </c>
      <c r="I1149" s="34">
        <f aca="true" t="shared" si="96" ref="I1149:I1161">H834</f>
        <v>9.4</v>
      </c>
    </row>
    <row r="1150" spans="2:9" ht="15.75" hidden="1">
      <c r="B1150" s="40" t="s">
        <v>200</v>
      </c>
      <c r="C1150" s="34">
        <f t="shared" si="90"/>
        <v>7.4</v>
      </c>
      <c r="D1150" s="34">
        <f t="shared" si="91"/>
        <v>7.8</v>
      </c>
      <c r="E1150" s="34">
        <f t="shared" si="92"/>
        <v>12.3</v>
      </c>
      <c r="F1150" s="34">
        <f t="shared" si="93"/>
        <v>5.4</v>
      </c>
      <c r="G1150" s="34">
        <f t="shared" si="94"/>
        <v>8.9</v>
      </c>
      <c r="H1150" s="34">
        <f t="shared" si="95"/>
        <v>5.7</v>
      </c>
      <c r="I1150" s="34">
        <f t="shared" si="96"/>
        <v>11.1</v>
      </c>
    </row>
    <row r="1151" spans="2:9" ht="15.75" hidden="1">
      <c r="B1151" s="40" t="s">
        <v>201</v>
      </c>
      <c r="C1151" s="34">
        <f t="shared" si="90"/>
        <v>10.9</v>
      </c>
      <c r="D1151" s="34">
        <f t="shared" si="91"/>
        <v>11.2</v>
      </c>
      <c r="E1151" s="34">
        <f t="shared" si="92"/>
        <v>17.4</v>
      </c>
      <c r="F1151" s="34">
        <f t="shared" si="93"/>
        <v>3.7</v>
      </c>
      <c r="G1151" s="34">
        <f t="shared" si="94"/>
        <v>15.3</v>
      </c>
      <c r="H1151" s="34">
        <f t="shared" si="95"/>
        <v>7.4</v>
      </c>
      <c r="I1151" s="34">
        <f t="shared" si="96"/>
        <v>13.6</v>
      </c>
    </row>
    <row r="1152" spans="2:9" ht="15.75" hidden="1">
      <c r="B1152" s="40" t="s">
        <v>202</v>
      </c>
      <c r="C1152" s="34">
        <f t="shared" si="90"/>
        <v>6.4</v>
      </c>
      <c r="D1152" s="34">
        <f t="shared" si="91"/>
        <v>6.8</v>
      </c>
      <c r="E1152" s="34">
        <f t="shared" si="92"/>
        <v>10.1</v>
      </c>
      <c r="F1152" s="34">
        <f t="shared" si="93"/>
        <v>1.9</v>
      </c>
      <c r="G1152" s="34">
        <f t="shared" si="94"/>
        <v>9.2</v>
      </c>
      <c r="H1152" s="34">
        <f t="shared" si="95"/>
        <v>3.9</v>
      </c>
      <c r="I1152" s="34">
        <f t="shared" si="96"/>
        <v>7.9</v>
      </c>
    </row>
    <row r="1153" spans="2:9" ht="15.75" hidden="1">
      <c r="B1153" s="40" t="s">
        <v>122</v>
      </c>
      <c r="C1153" s="34">
        <f t="shared" si="90"/>
        <v>5.9</v>
      </c>
      <c r="D1153" s="34">
        <f t="shared" si="91"/>
        <v>7.6</v>
      </c>
      <c r="E1153" s="34">
        <f t="shared" si="92"/>
        <v>6.1</v>
      </c>
      <c r="F1153" s="34">
        <f t="shared" si="93"/>
        <v>4</v>
      </c>
      <c r="G1153" s="34">
        <f t="shared" si="94"/>
        <v>8</v>
      </c>
      <c r="H1153" s="34">
        <f t="shared" si="95"/>
        <v>4</v>
      </c>
      <c r="I1153" s="34">
        <f t="shared" si="96"/>
        <v>5.9</v>
      </c>
    </row>
    <row r="1154" spans="2:9" ht="15.75" hidden="1">
      <c r="B1154" s="40" t="s">
        <v>204</v>
      </c>
      <c r="C1154" s="34">
        <f t="shared" si="90"/>
        <v>6.6</v>
      </c>
      <c r="D1154" s="34">
        <f t="shared" si="91"/>
        <v>6.1</v>
      </c>
      <c r="E1154" s="34">
        <f t="shared" si="92"/>
        <v>8.7</v>
      </c>
      <c r="F1154" s="34">
        <f t="shared" si="93"/>
        <v>4.1</v>
      </c>
      <c r="G1154" s="34">
        <f t="shared" si="94"/>
        <v>9.1</v>
      </c>
      <c r="H1154" s="34">
        <f t="shared" si="95"/>
        <v>4</v>
      </c>
      <c r="I1154" s="34">
        <f t="shared" si="96"/>
        <v>7.8</v>
      </c>
    </row>
    <row r="1155" spans="2:9" ht="15.75" hidden="1">
      <c r="B1155" s="40" t="s">
        <v>205</v>
      </c>
      <c r="C1155" s="34">
        <f t="shared" si="90"/>
        <v>8.5</v>
      </c>
      <c r="D1155" s="34">
        <f t="shared" si="91"/>
        <v>8.4</v>
      </c>
      <c r="E1155" s="34">
        <f t="shared" si="92"/>
        <v>8.1</v>
      </c>
      <c r="F1155" s="34">
        <f t="shared" si="93"/>
        <v>11.1</v>
      </c>
      <c r="G1155" s="34">
        <f t="shared" si="94"/>
        <v>13.3</v>
      </c>
      <c r="H1155" s="34">
        <f t="shared" si="95"/>
        <v>4.8</v>
      </c>
      <c r="I1155" s="34">
        <f t="shared" si="96"/>
        <v>9.4</v>
      </c>
    </row>
    <row r="1156" spans="2:9" ht="15.75" hidden="1">
      <c r="B1156" s="40" t="s">
        <v>124</v>
      </c>
      <c r="C1156" s="34">
        <f t="shared" si="90"/>
        <v>11.2</v>
      </c>
      <c r="D1156" s="34">
        <f t="shared" si="91"/>
        <v>5.3</v>
      </c>
      <c r="E1156" s="34">
        <f t="shared" si="92"/>
        <v>17.4</v>
      </c>
      <c r="F1156" s="34">
        <f t="shared" si="93"/>
        <v>8.9</v>
      </c>
      <c r="G1156" s="34">
        <f t="shared" si="94"/>
        <v>15.6</v>
      </c>
      <c r="H1156" s="34">
        <f t="shared" si="95"/>
        <v>8</v>
      </c>
      <c r="I1156" s="34">
        <f t="shared" si="96"/>
        <v>29.5</v>
      </c>
    </row>
    <row r="1157" spans="2:9" ht="15.75" hidden="1">
      <c r="B1157" s="40" t="s">
        <v>207</v>
      </c>
      <c r="C1157" s="34">
        <f t="shared" si="90"/>
        <v>2.2</v>
      </c>
      <c r="D1157" s="34">
        <f t="shared" si="91"/>
        <v>2.3</v>
      </c>
      <c r="E1157" s="34">
        <f t="shared" si="92"/>
        <v>6.3</v>
      </c>
      <c r="F1157" s="34">
        <f t="shared" si="93"/>
        <v>1.3</v>
      </c>
      <c r="G1157" s="34">
        <f t="shared" si="94"/>
        <v>3.3</v>
      </c>
      <c r="H1157" s="34">
        <f t="shared" si="95"/>
        <v>1.1</v>
      </c>
      <c r="I1157" s="34">
        <f t="shared" si="96"/>
        <v>5</v>
      </c>
    </row>
    <row r="1158" spans="2:9" ht="15.75" hidden="1">
      <c r="B1158" s="40" t="s">
        <v>208</v>
      </c>
      <c r="C1158" s="34">
        <f t="shared" si="90"/>
        <v>3.4</v>
      </c>
      <c r="D1158" s="34">
        <f t="shared" si="91"/>
        <v>3.1</v>
      </c>
      <c r="E1158" s="34">
        <f t="shared" si="92"/>
        <v>4.7</v>
      </c>
      <c r="F1158" s="34">
        <f t="shared" si="93"/>
        <v>2.9</v>
      </c>
      <c r="G1158" s="34">
        <f t="shared" si="94"/>
        <v>5</v>
      </c>
      <c r="H1158" s="34">
        <f t="shared" si="95"/>
        <v>1.9</v>
      </c>
      <c r="I1158" s="34">
        <f t="shared" si="96"/>
        <v>6.8</v>
      </c>
    </row>
    <row r="1159" spans="2:9" ht="15.75" hidden="1">
      <c r="B1159" s="40" t="s">
        <v>209</v>
      </c>
      <c r="C1159" s="34">
        <f t="shared" si="90"/>
        <v>1.1</v>
      </c>
      <c r="D1159" s="34">
        <f t="shared" si="91"/>
        <v>2.5</v>
      </c>
      <c r="E1159" s="34">
        <f t="shared" si="92"/>
        <v>3.1</v>
      </c>
      <c r="F1159" s="34">
        <f t="shared" si="93"/>
        <v>0.8</v>
      </c>
      <c r="G1159" s="34">
        <f t="shared" si="94"/>
        <v>1.3</v>
      </c>
      <c r="H1159" s="34">
        <f t="shared" si="95"/>
        <v>0.9</v>
      </c>
      <c r="I1159" s="34">
        <f t="shared" si="96"/>
        <v>3.3</v>
      </c>
    </row>
    <row r="1160" spans="2:9" ht="15.75" hidden="1">
      <c r="B1160" s="40" t="s">
        <v>210</v>
      </c>
      <c r="C1160" s="34">
        <f t="shared" si="90"/>
        <v>3.6</v>
      </c>
      <c r="D1160" s="34">
        <f t="shared" si="91"/>
        <v>8.9</v>
      </c>
      <c r="E1160" s="34">
        <f t="shared" si="92"/>
        <v>5.6</v>
      </c>
      <c r="F1160" s="34">
        <f t="shared" si="93"/>
        <v>1.3</v>
      </c>
      <c r="G1160" s="34">
        <f t="shared" si="94"/>
        <v>4.6</v>
      </c>
      <c r="H1160" s="34">
        <f t="shared" si="95"/>
        <v>2.5</v>
      </c>
      <c r="I1160" s="34">
        <f t="shared" si="96"/>
        <v>6.9</v>
      </c>
    </row>
    <row r="1161" spans="2:9" ht="15.75" hidden="1">
      <c r="B1161" s="40" t="s">
        <v>211</v>
      </c>
      <c r="C1161" s="34">
        <f t="shared" si="90"/>
        <v>6.6</v>
      </c>
      <c r="D1161" s="34">
        <f t="shared" si="91"/>
        <v>9.2</v>
      </c>
      <c r="E1161" s="34">
        <f t="shared" si="92"/>
        <v>4.2</v>
      </c>
      <c r="F1161" s="34">
        <f t="shared" si="93"/>
        <v>5.9</v>
      </c>
      <c r="G1161" s="34">
        <f t="shared" si="94"/>
        <v>7.3</v>
      </c>
      <c r="H1161" s="34">
        <f t="shared" si="95"/>
        <v>5.7</v>
      </c>
      <c r="I1161" s="34">
        <f t="shared" si="96"/>
        <v>6.2</v>
      </c>
    </row>
    <row r="1162" spans="2:12" s="12" customFormat="1" ht="15.75" hidden="1">
      <c r="B1162" s="15" t="s">
        <v>307</v>
      </c>
      <c r="C1162" s="1"/>
      <c r="D1162" s="1"/>
      <c r="E1162" s="1"/>
      <c r="F1162" s="1"/>
      <c r="G1162" s="1"/>
      <c r="H1162" s="1"/>
      <c r="I1162" s="1"/>
      <c r="J1162" s="44"/>
      <c r="K1162" s="44"/>
      <c r="L1162" s="14"/>
    </row>
    <row r="1163" spans="2:12" ht="15" customHeight="1" hidden="1">
      <c r="B1163" s="12"/>
      <c r="C1163" s="60"/>
      <c r="D1163" s="60"/>
      <c r="E1163" s="60"/>
      <c r="F1163" s="60"/>
      <c r="G1163" s="60"/>
      <c r="H1163" s="60"/>
      <c r="I1163" s="60"/>
      <c r="J1163" s="32"/>
      <c r="K1163" s="32"/>
      <c r="L1163" s="26"/>
    </row>
    <row r="1164" spans="2:13" ht="15" customHeight="1" hidden="1">
      <c r="B1164" s="165" t="s">
        <v>162</v>
      </c>
      <c r="C1164" s="165"/>
      <c r="D1164" s="165"/>
      <c r="E1164" s="165"/>
      <c r="F1164" s="165"/>
      <c r="G1164" s="165"/>
      <c r="H1164" s="165"/>
      <c r="I1164" s="165"/>
      <c r="J1164" s="165"/>
      <c r="K1164" s="165"/>
      <c r="L1164" s="165"/>
      <c r="M1164" s="165"/>
    </row>
    <row r="1165" spans="2:9" ht="15" customHeight="1" hidden="1">
      <c r="B1165" s="36"/>
      <c r="C1165" s="23" t="s">
        <v>123</v>
      </c>
      <c r="D1165" s="23" t="s">
        <v>239</v>
      </c>
      <c r="E1165" s="23" t="s">
        <v>370</v>
      </c>
      <c r="F1165" s="23" t="s">
        <v>240</v>
      </c>
      <c r="G1165" s="23" t="s">
        <v>372</v>
      </c>
      <c r="H1165" s="23" t="s">
        <v>369</v>
      </c>
      <c r="I1165" s="23" t="s">
        <v>359</v>
      </c>
    </row>
    <row r="1166" spans="2:9" ht="15.75" hidden="1">
      <c r="B1166" s="22" t="s">
        <v>125</v>
      </c>
      <c r="C1166" s="34">
        <f>I704</f>
        <v>6.6</v>
      </c>
      <c r="D1166" s="34">
        <f>I725</f>
        <v>8.3</v>
      </c>
      <c r="E1166" s="34">
        <f>I746</f>
        <v>10.1</v>
      </c>
      <c r="F1166" s="34">
        <f>I767</f>
        <v>3.6</v>
      </c>
      <c r="G1166" s="34">
        <f>I851</f>
        <v>6.9</v>
      </c>
      <c r="H1166" s="34">
        <f>I872</f>
        <v>6.4</v>
      </c>
      <c r="I1166" s="34">
        <f>I830</f>
        <v>10.1</v>
      </c>
    </row>
    <row r="1167" spans="2:9" ht="15.75" hidden="1">
      <c r="B1167" s="22" t="s">
        <v>242</v>
      </c>
      <c r="C1167" s="34">
        <f>I705</f>
        <v>5.9</v>
      </c>
      <c r="D1167" s="34">
        <f>I726</f>
        <v>7.8</v>
      </c>
      <c r="E1167" s="34">
        <f>I747</f>
        <v>9.6</v>
      </c>
      <c r="F1167" s="34">
        <f>I768</f>
        <v>3.4</v>
      </c>
      <c r="G1167" s="34">
        <f>I852</f>
        <v>6.5</v>
      </c>
      <c r="H1167" s="34">
        <f>I873</f>
        <v>5.2</v>
      </c>
      <c r="I1167" s="34">
        <f>I831</f>
        <v>9.1</v>
      </c>
    </row>
    <row r="1168" spans="2:9" ht="15.75" hidden="1">
      <c r="B1168" s="22" t="s">
        <v>244</v>
      </c>
      <c r="C1168" s="34">
        <f>I706</f>
        <v>6</v>
      </c>
      <c r="D1168" s="34">
        <f>I727</f>
        <v>9.2</v>
      </c>
      <c r="E1168" s="34">
        <f>I748</f>
        <v>10.3</v>
      </c>
      <c r="F1168" s="34">
        <f>I769</f>
        <v>4</v>
      </c>
      <c r="G1168" s="34">
        <f>I853</f>
        <v>6.1</v>
      </c>
      <c r="H1168" s="34">
        <f>I874</f>
        <v>5.9</v>
      </c>
      <c r="I1168" s="34">
        <f>I832</f>
        <v>11.9</v>
      </c>
    </row>
    <row r="1169" spans="2:9" ht="15" customHeight="1" hidden="1">
      <c r="B1169" s="40" t="s">
        <v>50</v>
      </c>
      <c r="C1169" s="34">
        <f>I707</f>
        <v>4.1</v>
      </c>
      <c r="D1169" s="34">
        <f>I728</f>
        <v>4.5</v>
      </c>
      <c r="E1169" s="34">
        <f>I749</f>
        <v>5.4</v>
      </c>
      <c r="F1169" s="34">
        <f>I770</f>
        <v>3.2</v>
      </c>
      <c r="G1169" s="34">
        <f>I854</f>
        <v>5.8</v>
      </c>
      <c r="H1169" s="34">
        <f>I875</f>
        <v>2.2</v>
      </c>
      <c r="I1169" s="34">
        <f>I833</f>
        <v>7</v>
      </c>
    </row>
    <row r="1170" spans="2:9" ht="15.75" hidden="1">
      <c r="B1170" s="40" t="s">
        <v>235</v>
      </c>
      <c r="C1170" s="34">
        <f aca="true" t="shared" si="97" ref="C1170:C1182">I708</f>
        <v>6.3</v>
      </c>
      <c r="D1170" s="34">
        <f aca="true" t="shared" si="98" ref="D1170:D1182">I729</f>
        <v>6.2</v>
      </c>
      <c r="E1170" s="34">
        <f aca="true" t="shared" si="99" ref="E1170:E1182">I750</f>
        <v>6.9</v>
      </c>
      <c r="F1170" s="34">
        <f aca="true" t="shared" si="100" ref="F1170:F1182">I771</f>
        <v>3</v>
      </c>
      <c r="G1170" s="34">
        <f aca="true" t="shared" si="101" ref="G1170:G1182">I855</f>
        <v>7.9</v>
      </c>
      <c r="H1170" s="34">
        <f aca="true" t="shared" si="102" ref="H1170:H1182">I876</f>
        <v>4.9</v>
      </c>
      <c r="I1170" s="34">
        <f aca="true" t="shared" si="103" ref="I1170:I1182">I834</f>
        <v>6.6</v>
      </c>
    </row>
    <row r="1171" spans="2:9" ht="15.75" hidden="1">
      <c r="B1171" s="40" t="s">
        <v>200</v>
      </c>
      <c r="C1171" s="34">
        <f t="shared" si="97"/>
        <v>8.1</v>
      </c>
      <c r="D1171" s="34">
        <f t="shared" si="98"/>
        <v>5.7</v>
      </c>
      <c r="E1171" s="34">
        <f t="shared" si="99"/>
        <v>19.4</v>
      </c>
      <c r="F1171" s="34">
        <f t="shared" si="100"/>
        <v>5.3</v>
      </c>
      <c r="G1171" s="34">
        <f t="shared" si="101"/>
        <v>8.5</v>
      </c>
      <c r="H1171" s="34">
        <f t="shared" si="102"/>
        <v>7.8</v>
      </c>
      <c r="I1171" s="34">
        <f t="shared" si="103"/>
        <v>17.8</v>
      </c>
    </row>
    <row r="1172" spans="2:9" ht="15.75" hidden="1">
      <c r="B1172" s="40" t="s">
        <v>201</v>
      </c>
      <c r="C1172" s="34">
        <f t="shared" si="97"/>
        <v>5.5</v>
      </c>
      <c r="D1172" s="34">
        <f t="shared" si="98"/>
        <v>4.8</v>
      </c>
      <c r="E1172" s="34">
        <f t="shared" si="99"/>
        <v>13.6</v>
      </c>
      <c r="F1172" s="34">
        <f t="shared" si="100"/>
        <v>4.1</v>
      </c>
      <c r="G1172" s="34">
        <f t="shared" si="101"/>
        <v>5.4</v>
      </c>
      <c r="H1172" s="34">
        <f t="shared" si="102"/>
        <v>5.7</v>
      </c>
      <c r="I1172" s="34">
        <f t="shared" si="103"/>
        <v>9.6</v>
      </c>
    </row>
    <row r="1173" spans="2:9" ht="15.75" hidden="1">
      <c r="B1173" s="40" t="s">
        <v>202</v>
      </c>
      <c r="C1173" s="34">
        <f t="shared" si="97"/>
        <v>6.3</v>
      </c>
      <c r="D1173" s="34">
        <f t="shared" si="98"/>
        <v>7.2</v>
      </c>
      <c r="E1173" s="34">
        <f t="shared" si="99"/>
        <v>8.8</v>
      </c>
      <c r="F1173" s="34">
        <f t="shared" si="100"/>
        <v>3.2</v>
      </c>
      <c r="G1173" s="34">
        <f t="shared" si="101"/>
        <v>7.6</v>
      </c>
      <c r="H1173" s="34">
        <f t="shared" si="102"/>
        <v>4.9</v>
      </c>
      <c r="I1173" s="34">
        <f t="shared" si="103"/>
        <v>10.2</v>
      </c>
    </row>
    <row r="1174" spans="2:9" ht="15.75" hidden="1">
      <c r="B1174" s="40" t="s">
        <v>122</v>
      </c>
      <c r="C1174" s="34">
        <f t="shared" si="97"/>
        <v>6.9</v>
      </c>
      <c r="D1174" s="34">
        <f t="shared" si="98"/>
        <v>8.6</v>
      </c>
      <c r="E1174" s="34">
        <f t="shared" si="99"/>
        <v>7.3</v>
      </c>
      <c r="F1174" s="34">
        <f t="shared" si="100"/>
        <v>4.4</v>
      </c>
      <c r="G1174" s="34">
        <f t="shared" si="101"/>
        <v>8.1</v>
      </c>
      <c r="H1174" s="34">
        <f t="shared" si="102"/>
        <v>5.7</v>
      </c>
      <c r="I1174" s="34">
        <f t="shared" si="103"/>
        <v>9.1</v>
      </c>
    </row>
    <row r="1175" spans="2:9" ht="15.75" hidden="1">
      <c r="B1175" s="40" t="s">
        <v>204</v>
      </c>
      <c r="C1175" s="34">
        <f t="shared" si="97"/>
        <v>7.3</v>
      </c>
      <c r="D1175" s="34">
        <f t="shared" si="98"/>
        <v>8.9</v>
      </c>
      <c r="E1175" s="34">
        <f t="shared" si="99"/>
        <v>9.9</v>
      </c>
      <c r="F1175" s="34">
        <f t="shared" si="100"/>
        <v>3.6</v>
      </c>
      <c r="G1175" s="34">
        <f t="shared" si="101"/>
        <v>7.3</v>
      </c>
      <c r="H1175" s="34">
        <f t="shared" si="102"/>
        <v>7.4</v>
      </c>
      <c r="I1175" s="34">
        <f t="shared" si="103"/>
        <v>10.3</v>
      </c>
    </row>
    <row r="1176" spans="2:9" ht="15.75" hidden="1">
      <c r="B1176" s="40" t="s">
        <v>205</v>
      </c>
      <c r="C1176" s="34">
        <f t="shared" si="97"/>
        <v>90.9</v>
      </c>
      <c r="D1176" s="34">
        <f t="shared" si="98"/>
        <v>100</v>
      </c>
      <c r="E1176" s="34">
        <f t="shared" si="99"/>
        <v>0</v>
      </c>
      <c r="F1176" s="34">
        <f t="shared" si="100"/>
        <v>0</v>
      </c>
      <c r="G1176" s="34">
        <f t="shared" si="101"/>
        <v>83.3</v>
      </c>
      <c r="H1176" s="34">
        <f t="shared" si="102"/>
        <v>100</v>
      </c>
      <c r="I1176" s="34">
        <f t="shared" si="103"/>
        <v>80</v>
      </c>
    </row>
    <row r="1177" spans="2:9" ht="15.75" hidden="1">
      <c r="B1177" s="40" t="s">
        <v>124</v>
      </c>
      <c r="C1177" s="34">
        <f t="shared" si="97"/>
        <v>1</v>
      </c>
      <c r="D1177" s="34">
        <f t="shared" si="98"/>
        <v>0</v>
      </c>
      <c r="E1177" s="34">
        <f t="shared" si="99"/>
        <v>1.8</v>
      </c>
      <c r="F1177" s="34">
        <f t="shared" si="100"/>
        <v>1</v>
      </c>
      <c r="G1177" s="34">
        <f t="shared" si="101"/>
        <v>0</v>
      </c>
      <c r="H1177" s="34">
        <f t="shared" si="102"/>
        <v>2</v>
      </c>
      <c r="I1177" s="34">
        <f t="shared" si="103"/>
        <v>2.1</v>
      </c>
    </row>
    <row r="1178" spans="2:9" ht="15.75" hidden="1">
      <c r="B1178" s="40" t="s">
        <v>207</v>
      </c>
      <c r="C1178" s="34">
        <f t="shared" si="97"/>
        <v>4.1</v>
      </c>
      <c r="D1178" s="34">
        <f t="shared" si="98"/>
        <v>6.9</v>
      </c>
      <c r="E1178" s="34">
        <f t="shared" si="99"/>
        <v>7.1</v>
      </c>
      <c r="F1178" s="34">
        <f t="shared" si="100"/>
        <v>3.1</v>
      </c>
      <c r="G1178" s="34">
        <f t="shared" si="101"/>
        <v>6</v>
      </c>
      <c r="H1178" s="34">
        <f t="shared" si="102"/>
        <v>2.2</v>
      </c>
      <c r="I1178" s="34">
        <f t="shared" si="103"/>
        <v>14</v>
      </c>
    </row>
    <row r="1179" spans="2:9" ht="15.75" hidden="1">
      <c r="B1179" s="40" t="s">
        <v>208</v>
      </c>
      <c r="C1179" s="34">
        <f t="shared" si="97"/>
        <v>6.5</v>
      </c>
      <c r="D1179" s="34">
        <f t="shared" si="98"/>
        <v>8</v>
      </c>
      <c r="E1179" s="34">
        <f t="shared" si="99"/>
        <v>11.5</v>
      </c>
      <c r="F1179" s="34">
        <f t="shared" si="100"/>
        <v>3.7</v>
      </c>
      <c r="G1179" s="34">
        <f t="shared" si="101"/>
        <v>6.5</v>
      </c>
      <c r="H1179" s="34">
        <f t="shared" si="102"/>
        <v>6.4</v>
      </c>
      <c r="I1179" s="34">
        <f t="shared" si="103"/>
        <v>8.7</v>
      </c>
    </row>
    <row r="1180" spans="2:9" ht="15.75" hidden="1">
      <c r="B1180" s="40" t="s">
        <v>209</v>
      </c>
      <c r="C1180" s="34">
        <f t="shared" si="97"/>
        <v>3</v>
      </c>
      <c r="D1180" s="34">
        <f t="shared" si="98"/>
        <v>4.2</v>
      </c>
      <c r="E1180" s="34">
        <f t="shared" si="99"/>
        <v>9.4</v>
      </c>
      <c r="F1180" s="34">
        <f t="shared" si="100"/>
        <v>2.2</v>
      </c>
      <c r="G1180" s="34">
        <f t="shared" si="101"/>
        <v>4.3</v>
      </c>
      <c r="H1180" s="34">
        <f t="shared" si="102"/>
        <v>1.8</v>
      </c>
      <c r="I1180" s="34">
        <f t="shared" si="103"/>
        <v>7.7</v>
      </c>
    </row>
    <row r="1181" spans="2:9" ht="15.75" hidden="1">
      <c r="B1181" s="40" t="s">
        <v>210</v>
      </c>
      <c r="C1181" s="34">
        <f t="shared" si="97"/>
        <v>6.5</v>
      </c>
      <c r="D1181" s="34">
        <f t="shared" si="98"/>
        <v>14.2</v>
      </c>
      <c r="E1181" s="34">
        <f t="shared" si="99"/>
        <v>10.9</v>
      </c>
      <c r="F1181" s="34">
        <f t="shared" si="100"/>
        <v>3.1</v>
      </c>
      <c r="G1181" s="34">
        <f t="shared" si="101"/>
        <v>7.4</v>
      </c>
      <c r="H1181" s="34">
        <f t="shared" si="102"/>
        <v>5.6</v>
      </c>
      <c r="I1181" s="34">
        <f t="shared" si="103"/>
        <v>12</v>
      </c>
    </row>
    <row r="1182" spans="2:9" ht="15.75" hidden="1">
      <c r="B1182" s="40" t="s">
        <v>211</v>
      </c>
      <c r="C1182" s="34">
        <f t="shared" si="97"/>
        <v>2.5</v>
      </c>
      <c r="D1182" s="34">
        <f t="shared" si="98"/>
        <v>2.1</v>
      </c>
      <c r="E1182" s="34">
        <f t="shared" si="99"/>
        <v>3.5</v>
      </c>
      <c r="F1182" s="34">
        <f t="shared" si="100"/>
        <v>2.5</v>
      </c>
      <c r="G1182" s="34">
        <f t="shared" si="101"/>
        <v>2.2</v>
      </c>
      <c r="H1182" s="34">
        <f t="shared" si="102"/>
        <v>2.9</v>
      </c>
      <c r="I1182" s="34">
        <f t="shared" si="103"/>
        <v>1.6</v>
      </c>
    </row>
    <row r="1183" spans="2:12" s="12" customFormat="1" ht="15.75" hidden="1">
      <c r="B1183" s="15" t="s">
        <v>307</v>
      </c>
      <c r="C1183" s="1"/>
      <c r="D1183" s="1"/>
      <c r="E1183" s="1"/>
      <c r="F1183" s="1"/>
      <c r="G1183" s="1"/>
      <c r="H1183" s="1"/>
      <c r="I1183" s="1"/>
      <c r="J1183" s="44"/>
      <c r="K1183" s="44"/>
      <c r="L1183" s="14"/>
    </row>
    <row r="1184" spans="2:11" ht="12" customHeight="1" hidden="1">
      <c r="B1184" s="12"/>
      <c r="C1184" s="60"/>
      <c r="D1184" s="60"/>
      <c r="E1184" s="60"/>
      <c r="F1184" s="60"/>
      <c r="G1184" s="60"/>
      <c r="H1184" s="60"/>
      <c r="I1184" s="60"/>
      <c r="J1184" s="32"/>
      <c r="K1184" s="32"/>
    </row>
    <row r="1185" spans="2:11" ht="15.75">
      <c r="B1185" s="139" t="s">
        <v>424</v>
      </c>
      <c r="C1185" s="92"/>
      <c r="D1185" s="92"/>
      <c r="E1185" s="92"/>
      <c r="F1185" s="92"/>
      <c r="G1185" s="92"/>
      <c r="H1185" s="92"/>
      <c r="I1185" s="92"/>
      <c r="J1185" s="92"/>
      <c r="K1185" s="92"/>
    </row>
    <row r="1186" spans="2:13" ht="15.75" hidden="1">
      <c r="B1186" s="165" t="s">
        <v>140</v>
      </c>
      <c r="C1186" s="185"/>
      <c r="D1186" s="185"/>
      <c r="E1186" s="185"/>
      <c r="F1186" s="185"/>
      <c r="G1186" s="185"/>
      <c r="H1186" s="185"/>
      <c r="I1186" s="185"/>
      <c r="J1186" s="185"/>
      <c r="K1186" s="185"/>
      <c r="L1186" s="185"/>
      <c r="M1186" s="185"/>
    </row>
    <row r="1187" spans="2:11" ht="31.5" hidden="1">
      <c r="B1187" s="41"/>
      <c r="C1187" s="23" t="s">
        <v>123</v>
      </c>
      <c r="D1187" s="23" t="s">
        <v>238</v>
      </c>
      <c r="E1187" s="23" t="s">
        <v>370</v>
      </c>
      <c r="F1187" s="23" t="s">
        <v>371</v>
      </c>
      <c r="G1187" s="23" t="s">
        <v>372</v>
      </c>
      <c r="H1187" s="23" t="s">
        <v>369</v>
      </c>
      <c r="I1187" s="23" t="s">
        <v>359</v>
      </c>
      <c r="J1187" s="41"/>
      <c r="K1187" s="32"/>
    </row>
    <row r="1188" spans="1:11" ht="15.75" hidden="1">
      <c r="A1188" s="1">
        <v>2</v>
      </c>
      <c r="B1188" s="41" t="str">
        <f>INDEX(B1040:B1056,$A$1188)</f>
        <v>Region 10</v>
      </c>
      <c r="C1188" s="143">
        <f>INDEX(C1040:C1056,$A$1188)*1%</f>
        <v>0.006999999999999999</v>
      </c>
      <c r="D1188" s="143">
        <f aca="true" t="shared" si="104" ref="D1188:I1188">INDEX(D1040:D1056,$A$1188)*1%</f>
        <v>0.008</v>
      </c>
      <c r="E1188" s="143">
        <f t="shared" si="104"/>
        <v>0.009000000000000001</v>
      </c>
      <c r="F1188" s="143">
        <f t="shared" si="104"/>
        <v>0.005</v>
      </c>
      <c r="G1188" s="143">
        <f t="shared" si="104"/>
        <v>0.01</v>
      </c>
      <c r="H1188" s="143">
        <f t="shared" si="104"/>
        <v>0.004</v>
      </c>
      <c r="I1188" s="143">
        <f t="shared" si="104"/>
        <v>0.01</v>
      </c>
      <c r="J1188" s="50" t="s">
        <v>126</v>
      </c>
      <c r="K1188" s="32"/>
    </row>
    <row r="1189" spans="2:11" ht="15.75" hidden="1">
      <c r="B1189" s="41" t="str">
        <f>INDEX(B893:B909,$A$1188)</f>
        <v>Region 10</v>
      </c>
      <c r="C1189" s="143">
        <f>INDEX(C893:C909,$A$1188)*1%</f>
        <v>0.008</v>
      </c>
      <c r="D1189" s="143">
        <f aca="true" t="shared" si="105" ref="D1189:I1189">INDEX(D893:D909,$A$1188)*1%</f>
        <v>0.011000000000000001</v>
      </c>
      <c r="E1189" s="143">
        <f t="shared" si="105"/>
        <v>0.01</v>
      </c>
      <c r="F1189" s="143">
        <f t="shared" si="105"/>
        <v>0.005</v>
      </c>
      <c r="G1189" s="143">
        <f t="shared" si="105"/>
        <v>0.011000000000000001</v>
      </c>
      <c r="H1189" s="143">
        <f t="shared" si="105"/>
        <v>0.005</v>
      </c>
      <c r="I1189" s="143">
        <f t="shared" si="105"/>
        <v>0.011000000000000001</v>
      </c>
      <c r="J1189" s="50" t="s">
        <v>258</v>
      </c>
      <c r="K1189" s="32"/>
    </row>
    <row r="1190" ht="15.75"/>
    <row r="1191" ht="15.75"/>
    <row r="1210" ht="15.75">
      <c r="B1210" s="15" t="s">
        <v>228</v>
      </c>
    </row>
    <row r="1211" ht="15.75">
      <c r="B1211" s="15"/>
    </row>
    <row r="1212" spans="2:11" ht="15.75">
      <c r="B1212" s="139" t="s">
        <v>425</v>
      </c>
      <c r="C1212" s="92"/>
      <c r="D1212" s="92"/>
      <c r="E1212" s="92"/>
      <c r="F1212" s="92"/>
      <c r="G1212" s="92"/>
      <c r="H1212" s="92"/>
      <c r="I1212" s="92"/>
      <c r="J1212" s="92"/>
      <c r="K1212" s="92"/>
    </row>
    <row r="1213" spans="2:13" ht="15.75" hidden="1">
      <c r="B1213" s="165" t="s">
        <v>92</v>
      </c>
      <c r="C1213" s="168"/>
      <c r="D1213" s="168"/>
      <c r="E1213" s="168"/>
      <c r="F1213" s="168"/>
      <c r="G1213" s="168"/>
      <c r="H1213" s="168"/>
      <c r="I1213" s="168"/>
      <c r="J1213" s="168"/>
      <c r="K1213" s="168"/>
      <c r="L1213" s="168"/>
      <c r="M1213" s="168"/>
    </row>
    <row r="1214" spans="2:11" ht="31.5" hidden="1">
      <c r="B1214" s="41"/>
      <c r="C1214" s="23" t="s">
        <v>123</v>
      </c>
      <c r="D1214" s="23" t="s">
        <v>238</v>
      </c>
      <c r="E1214" s="23" t="s">
        <v>370</v>
      </c>
      <c r="F1214" s="23" t="s">
        <v>371</v>
      </c>
      <c r="G1214" s="23" t="s">
        <v>372</v>
      </c>
      <c r="H1214" s="23" t="s">
        <v>369</v>
      </c>
      <c r="I1214" s="23" t="s">
        <v>359</v>
      </c>
      <c r="J1214" s="41"/>
      <c r="K1214" s="32"/>
    </row>
    <row r="1215" spans="1:11" ht="15.75" hidden="1">
      <c r="A1215" s="1">
        <v>15</v>
      </c>
      <c r="B1215" s="41" t="str">
        <f>INDEX(B1061:B1077,$A$1215)</f>
        <v>Plano </v>
      </c>
      <c r="C1215" s="143">
        <f>INDEX(C1061:C1077,$A$1215)*1%</f>
        <v>0.006</v>
      </c>
      <c r="D1215" s="143">
        <f aca="true" t="shared" si="106" ref="D1215:I1215">INDEX(D1061:D1077,$A$1215)*1%</f>
        <v>0.011000000000000001</v>
      </c>
      <c r="E1215" s="143">
        <f t="shared" si="106"/>
        <v>0.01</v>
      </c>
      <c r="F1215" s="143">
        <f t="shared" si="106"/>
        <v>0.004</v>
      </c>
      <c r="G1215" s="143">
        <f t="shared" si="106"/>
        <v>0.008</v>
      </c>
      <c r="H1215" s="143">
        <f t="shared" si="106"/>
        <v>0.003</v>
      </c>
      <c r="I1215" s="143">
        <f t="shared" si="106"/>
        <v>0.012</v>
      </c>
      <c r="J1215" s="50" t="s">
        <v>126</v>
      </c>
      <c r="K1215" s="32"/>
    </row>
    <row r="1216" spans="2:11" ht="15.75" hidden="1">
      <c r="B1216" s="41" t="str">
        <f>INDEX(B914:B930,$A$1215)</f>
        <v>Plano </v>
      </c>
      <c r="C1216" s="143">
        <f>INDEX(C914:C930,$A$1215)*1%</f>
        <v>0.002</v>
      </c>
      <c r="D1216" s="143">
        <f aca="true" t="shared" si="107" ref="D1216:I1216">INDEX(D914:D930,$A$1215)*1%</f>
        <v>0.006999999999999999</v>
      </c>
      <c r="E1216" s="143">
        <f t="shared" si="107"/>
        <v>0.002</v>
      </c>
      <c r="F1216" s="143">
        <f t="shared" si="107"/>
        <v>0.002</v>
      </c>
      <c r="G1216" s="143">
        <f t="shared" si="107"/>
        <v>0.003</v>
      </c>
      <c r="H1216" s="143">
        <f t="shared" si="107"/>
        <v>0.002</v>
      </c>
      <c r="I1216" s="143">
        <f t="shared" si="107"/>
        <v>0.004</v>
      </c>
      <c r="J1216" s="50" t="s">
        <v>258</v>
      </c>
      <c r="K1216" s="32"/>
    </row>
    <row r="1217" ht="15.75"/>
    <row r="1218" ht="15.75"/>
    <row r="1237" ht="15.75">
      <c r="B1237" s="15" t="s">
        <v>228</v>
      </c>
    </row>
    <row r="1238" ht="15.75">
      <c r="B1238" s="15"/>
    </row>
    <row r="1239" spans="2:11" ht="15.75">
      <c r="B1239" s="139" t="s">
        <v>426</v>
      </c>
      <c r="C1239" s="32"/>
      <c r="D1239" s="32"/>
      <c r="E1239" s="32"/>
      <c r="F1239" s="32"/>
      <c r="G1239" s="32"/>
      <c r="H1239" s="32"/>
      <c r="I1239" s="32"/>
      <c r="J1239" s="32"/>
      <c r="K1239" s="32"/>
    </row>
    <row r="1240" spans="2:13" ht="15.75">
      <c r="B1240" s="165" t="s">
        <v>93</v>
      </c>
      <c r="C1240" s="168"/>
      <c r="D1240" s="168"/>
      <c r="E1240" s="168"/>
      <c r="F1240" s="168"/>
      <c r="G1240" s="168"/>
      <c r="H1240" s="168"/>
      <c r="I1240" s="168"/>
      <c r="J1240" s="168"/>
      <c r="K1240" s="168"/>
      <c r="L1240" s="168"/>
      <c r="M1240" s="168"/>
    </row>
    <row r="1241" spans="2:11" ht="31.5" hidden="1">
      <c r="B1241" s="41"/>
      <c r="C1241" s="23" t="s">
        <v>123</v>
      </c>
      <c r="D1241" s="23" t="s">
        <v>238</v>
      </c>
      <c r="E1241" s="23" t="s">
        <v>370</v>
      </c>
      <c r="F1241" s="23" t="s">
        <v>371</v>
      </c>
      <c r="G1241" s="23" t="s">
        <v>372</v>
      </c>
      <c r="H1241" s="23" t="s">
        <v>369</v>
      </c>
      <c r="I1241" s="23" t="s">
        <v>359</v>
      </c>
      <c r="J1241" s="41"/>
      <c r="K1241" s="32"/>
    </row>
    <row r="1242" spans="1:11" ht="15.75" hidden="1">
      <c r="A1242" s="1">
        <v>8</v>
      </c>
      <c r="B1242" s="41" t="str">
        <f>INDEX(B1082:B1098,$A$1242)</f>
        <v>Duncanville </v>
      </c>
      <c r="C1242" s="143">
        <f>INDEX(C1082:C1098,$A$1242)*1%</f>
        <v>0.038</v>
      </c>
      <c r="D1242" s="143">
        <f aca="true" t="shared" si="108" ref="D1242:I1242">INDEX(D1082:D1098,$A$1242)*1%</f>
        <v>0.032</v>
      </c>
      <c r="E1242" s="143">
        <f t="shared" si="108"/>
        <v>0.043</v>
      </c>
      <c r="F1242" s="143">
        <f t="shared" si="108"/>
        <v>0.049</v>
      </c>
      <c r="G1242" s="143">
        <f t="shared" si="108"/>
        <v>0.040999999999999995</v>
      </c>
      <c r="H1242" s="143">
        <f t="shared" si="108"/>
        <v>0.033</v>
      </c>
      <c r="I1242" s="143">
        <f t="shared" si="108"/>
        <v>0.040999999999999995</v>
      </c>
      <c r="J1242" s="50" t="s">
        <v>126</v>
      </c>
      <c r="K1242" s="32"/>
    </row>
    <row r="1243" spans="2:11" ht="15.75" hidden="1">
      <c r="B1243" s="41" t="str">
        <f>INDEX(B935:B951,$A$1242)</f>
        <v>Duncanville </v>
      </c>
      <c r="C1243" s="143">
        <f>INDEX(C935:C951,$A$1242)*1%</f>
        <v>0.034</v>
      </c>
      <c r="D1243" s="143">
        <f aca="true" t="shared" si="109" ref="D1243:I1243">INDEX(D935:D951,$A$1242)*1%</f>
        <v>0.026000000000000002</v>
      </c>
      <c r="E1243" s="143">
        <f t="shared" si="109"/>
        <v>0.047</v>
      </c>
      <c r="F1243" s="143">
        <f t="shared" si="109"/>
        <v>0.038</v>
      </c>
      <c r="G1243" s="143">
        <f t="shared" si="109"/>
        <v>0.037000000000000005</v>
      </c>
      <c r="H1243" s="143">
        <f t="shared" si="109"/>
        <v>0.03</v>
      </c>
      <c r="I1243" s="143">
        <f t="shared" si="109"/>
        <v>0.04</v>
      </c>
      <c r="J1243" s="50" t="s">
        <v>258</v>
      </c>
      <c r="K1243" s="32"/>
    </row>
    <row r="1244" ht="15.75"/>
    <row r="1245" ht="15.75"/>
    <row r="1264" ht="15.75">
      <c r="B1264" s="15" t="s">
        <v>228</v>
      </c>
    </row>
    <row r="1265" ht="15.75">
      <c r="B1265" s="15"/>
    </row>
    <row r="1266" spans="2:22" ht="51.75" customHeight="1">
      <c r="B1266" s="210" t="s">
        <v>428</v>
      </c>
      <c r="C1266" s="194"/>
      <c r="D1266" s="194"/>
      <c r="E1266" s="194"/>
      <c r="F1266" s="194"/>
      <c r="G1266" s="194"/>
      <c r="H1266" s="194"/>
      <c r="I1266" s="194"/>
      <c r="J1266" s="194"/>
      <c r="K1266" s="194"/>
      <c r="L1266" s="194"/>
      <c r="M1266" s="194"/>
      <c r="N1266" s="152"/>
      <c r="O1266" s="152"/>
      <c r="P1266" s="152"/>
      <c r="Q1266" s="152"/>
      <c r="R1266" s="152"/>
      <c r="S1266" s="152"/>
      <c r="T1266" s="152"/>
      <c r="U1266" s="152"/>
      <c r="V1266" s="152"/>
    </row>
    <row r="1268" spans="2:11" ht="15.75">
      <c r="B1268" s="139" t="s">
        <v>105</v>
      </c>
      <c r="C1268" s="32"/>
      <c r="D1268" s="32"/>
      <c r="E1268" s="32"/>
      <c r="F1268" s="32"/>
      <c r="G1268" s="32"/>
      <c r="H1268" s="32"/>
      <c r="I1268" s="32"/>
      <c r="J1268" s="32"/>
      <c r="K1268" s="32"/>
    </row>
    <row r="1269" spans="2:13" ht="15.75" hidden="1">
      <c r="B1269" s="165" t="s">
        <v>94</v>
      </c>
      <c r="C1269" s="168"/>
      <c r="D1269" s="168"/>
      <c r="E1269" s="168"/>
      <c r="F1269" s="168"/>
      <c r="G1269" s="168"/>
      <c r="H1269" s="168"/>
      <c r="I1269" s="168"/>
      <c r="J1269" s="168"/>
      <c r="K1269" s="168"/>
      <c r="L1269" s="168"/>
      <c r="M1269" s="168"/>
    </row>
    <row r="1270" spans="2:11" ht="31.5" hidden="1">
      <c r="B1270" s="41"/>
      <c r="C1270" s="23" t="s">
        <v>123</v>
      </c>
      <c r="D1270" s="23" t="s">
        <v>238</v>
      </c>
      <c r="E1270" s="23" t="s">
        <v>370</v>
      </c>
      <c r="F1270" s="23" t="s">
        <v>371</v>
      </c>
      <c r="G1270" s="23" t="s">
        <v>372</v>
      </c>
      <c r="H1270" s="23" t="s">
        <v>369</v>
      </c>
      <c r="I1270" s="23" t="s">
        <v>359</v>
      </c>
      <c r="J1270" s="41"/>
      <c r="K1270" s="32"/>
    </row>
    <row r="1271" spans="1:11" ht="15.75" hidden="1">
      <c r="A1271" s="1">
        <v>3</v>
      </c>
      <c r="B1271" s="41" t="str">
        <f>INDEX(B1103:B1119,$A$1271)</f>
        <v>Region 11</v>
      </c>
      <c r="C1271" s="143">
        <f>INDEX(C1103:C1119,$A$1271)*1%</f>
        <v>0.146</v>
      </c>
      <c r="D1271" s="143">
        <f aca="true" t="shared" si="110" ref="D1271:I1271">INDEX(D1103:D1119,$A$1271)*1%</f>
        <v>0.20600000000000002</v>
      </c>
      <c r="E1271" s="143">
        <f t="shared" si="110"/>
        <v>0.219</v>
      </c>
      <c r="F1271" s="143">
        <f t="shared" si="110"/>
        <v>0.09699999999999999</v>
      </c>
      <c r="G1271" s="143">
        <f t="shared" si="110"/>
        <v>0.172</v>
      </c>
      <c r="H1271" s="143">
        <f t="shared" si="110"/>
        <v>0.11599999999999999</v>
      </c>
      <c r="I1271" s="143">
        <f t="shared" si="110"/>
        <v>0.20600000000000002</v>
      </c>
      <c r="J1271" s="50" t="s">
        <v>126</v>
      </c>
      <c r="K1271" s="32"/>
    </row>
    <row r="1272" spans="2:11" ht="15.75" hidden="1">
      <c r="B1272" s="41" t="str">
        <f>INDEX(B956:B972,$A$1271)</f>
        <v>Region 11</v>
      </c>
      <c r="C1272" s="143">
        <f>INDEX(C956:C972,$A$1271)*1%</f>
        <v>0.141</v>
      </c>
      <c r="D1272" s="143">
        <f aca="true" t="shared" si="111" ref="D1272:I1272">INDEX(D956:D972,$A$1271)*1%</f>
        <v>0.2</v>
      </c>
      <c r="E1272" s="143">
        <f t="shared" si="111"/>
        <v>0.212</v>
      </c>
      <c r="F1272" s="143">
        <f t="shared" si="111"/>
        <v>0.092</v>
      </c>
      <c r="G1272" s="143">
        <f t="shared" si="111"/>
        <v>0.171</v>
      </c>
      <c r="H1272" s="143">
        <f t="shared" si="111"/>
        <v>0.109</v>
      </c>
      <c r="I1272" s="143">
        <f t="shared" si="111"/>
        <v>0.201</v>
      </c>
      <c r="J1272" s="50" t="s">
        <v>258</v>
      </c>
      <c r="K1272" s="32"/>
    </row>
    <row r="1273" ht="15.75"/>
    <row r="1274" ht="15.75"/>
    <row r="1293" ht="15.75">
      <c r="B1293" s="15" t="s">
        <v>228</v>
      </c>
    </row>
    <row r="1294" ht="15.75">
      <c r="B1294" s="15"/>
    </row>
    <row r="1295" spans="2:22" ht="53.25" customHeight="1">
      <c r="B1295" s="210" t="s">
        <v>429</v>
      </c>
      <c r="C1295" s="194"/>
      <c r="D1295" s="194"/>
      <c r="E1295" s="194"/>
      <c r="F1295" s="194"/>
      <c r="G1295" s="194"/>
      <c r="H1295" s="194"/>
      <c r="I1295" s="194"/>
      <c r="J1295" s="194"/>
      <c r="K1295" s="194"/>
      <c r="L1295" s="194"/>
      <c r="M1295" s="194"/>
      <c r="N1295" s="152"/>
      <c r="O1295" s="152"/>
      <c r="P1295" s="152"/>
      <c r="Q1295" s="152"/>
      <c r="R1295" s="152"/>
      <c r="S1295" s="152"/>
      <c r="T1295" s="152"/>
      <c r="U1295" s="152"/>
      <c r="V1295" s="152"/>
    </row>
    <row r="1296" ht="15.75">
      <c r="B1296" s="15"/>
    </row>
    <row r="1297" spans="2:11" ht="15.75">
      <c r="B1297" s="139" t="s">
        <v>106</v>
      </c>
      <c r="C1297" s="32"/>
      <c r="D1297" s="32"/>
      <c r="E1297" s="32"/>
      <c r="F1297" s="32"/>
      <c r="G1297" s="32"/>
      <c r="H1297" s="32"/>
      <c r="I1297" s="32"/>
      <c r="J1297" s="32"/>
      <c r="K1297" s="32"/>
    </row>
    <row r="1298" spans="2:13" ht="15.75" hidden="1">
      <c r="B1298" s="165" t="s">
        <v>95</v>
      </c>
      <c r="C1298" s="168"/>
      <c r="D1298" s="168"/>
      <c r="E1298" s="168"/>
      <c r="F1298" s="168"/>
      <c r="G1298" s="168"/>
      <c r="H1298" s="168"/>
      <c r="I1298" s="168"/>
      <c r="J1298" s="168"/>
      <c r="K1298" s="168"/>
      <c r="L1298" s="168"/>
      <c r="M1298" s="168"/>
    </row>
    <row r="1299" spans="2:11" ht="31.5" hidden="1">
      <c r="B1299" s="41"/>
      <c r="C1299" s="23" t="s">
        <v>123</v>
      </c>
      <c r="D1299" s="23" t="s">
        <v>238</v>
      </c>
      <c r="E1299" s="23" t="s">
        <v>370</v>
      </c>
      <c r="F1299" s="23" t="s">
        <v>371</v>
      </c>
      <c r="G1299" s="23" t="s">
        <v>372</v>
      </c>
      <c r="H1299" s="23" t="s">
        <v>369</v>
      </c>
      <c r="I1299" s="23" t="s">
        <v>359</v>
      </c>
      <c r="J1299" s="41"/>
      <c r="K1299" s="32"/>
    </row>
    <row r="1300" spans="1:11" ht="15.75" hidden="1">
      <c r="A1300" s="1">
        <v>1</v>
      </c>
      <c r="B1300" s="41" t="str">
        <f>INDEX(B1124:B1140,$A$1300)</f>
        <v>State</v>
      </c>
      <c r="C1300" s="143">
        <f>INDEX(C1124:C1140,$A$1300)*1%</f>
        <v>0.087</v>
      </c>
      <c r="D1300" s="143">
        <f aca="true" t="shared" si="112" ref="D1300:I1300">INDEX(D1124:D1140,$A$1300)*1%</f>
        <v>0.12</v>
      </c>
      <c r="E1300" s="143">
        <f t="shared" si="112"/>
        <v>0.11800000000000001</v>
      </c>
      <c r="F1300" s="143">
        <f t="shared" si="112"/>
        <v>0.049</v>
      </c>
      <c r="G1300" s="143">
        <f t="shared" si="112"/>
        <v>0.10400000000000001</v>
      </c>
      <c r="H1300" s="143">
        <f t="shared" si="112"/>
        <v>0.069</v>
      </c>
      <c r="I1300" s="143">
        <f t="shared" si="112"/>
        <v>0.11599999999999999</v>
      </c>
      <c r="J1300" s="50" t="s">
        <v>126</v>
      </c>
      <c r="K1300" s="32"/>
    </row>
    <row r="1301" spans="2:11" ht="15.75" hidden="1">
      <c r="B1301" s="41" t="str">
        <f>INDEX(B977:B993,$A$1300)</f>
        <v>State</v>
      </c>
      <c r="C1301" s="143">
        <f>INDEX(C977:C993,$A$1300)*1%</f>
        <v>0.083</v>
      </c>
      <c r="D1301" s="143">
        <f aca="true" t="shared" si="113" ref="D1301:I1301">INDEX(D977:D993,$A$1300)*1%</f>
        <v>0.11199999999999999</v>
      </c>
      <c r="E1301" s="143">
        <f t="shared" si="113"/>
        <v>0.113</v>
      </c>
      <c r="F1301" s="143">
        <f t="shared" si="113"/>
        <v>0.046</v>
      </c>
      <c r="G1301" s="143">
        <f t="shared" si="113"/>
        <v>0.098</v>
      </c>
      <c r="H1301" s="143">
        <f t="shared" si="113"/>
        <v>0.067</v>
      </c>
      <c r="I1301" s="143">
        <f t="shared" si="113"/>
        <v>0.109</v>
      </c>
      <c r="J1301" s="50" t="s">
        <v>258</v>
      </c>
      <c r="K1301" s="32"/>
    </row>
    <row r="1302" ht="15.75"/>
    <row r="1303" ht="15.75"/>
    <row r="1321" ht="15.75">
      <c r="B1321" s="15" t="s">
        <v>228</v>
      </c>
    </row>
    <row r="1322" ht="15.75">
      <c r="B1322" s="15"/>
    </row>
    <row r="1323" spans="2:11" ht="15.75">
      <c r="B1323" s="139" t="s">
        <v>107</v>
      </c>
      <c r="C1323" s="32"/>
      <c r="D1323" s="32"/>
      <c r="E1323" s="32"/>
      <c r="F1323" s="32"/>
      <c r="G1323" s="32"/>
      <c r="H1323" s="32"/>
      <c r="I1323" s="32"/>
      <c r="J1323" s="32"/>
      <c r="K1323" s="32"/>
    </row>
    <row r="1324" spans="2:13" ht="15.75" hidden="1">
      <c r="B1324" s="165" t="s">
        <v>96</v>
      </c>
      <c r="C1324" s="168"/>
      <c r="D1324" s="168"/>
      <c r="E1324" s="168"/>
      <c r="F1324" s="168"/>
      <c r="G1324" s="168"/>
      <c r="H1324" s="168"/>
      <c r="I1324" s="168"/>
      <c r="J1324" s="168"/>
      <c r="K1324" s="168"/>
      <c r="L1324" s="168"/>
      <c r="M1324" s="168"/>
    </row>
    <row r="1325" spans="2:11" ht="31.5" hidden="1">
      <c r="B1325" s="41"/>
      <c r="C1325" s="23" t="s">
        <v>123</v>
      </c>
      <c r="D1325" s="23" t="s">
        <v>238</v>
      </c>
      <c r="E1325" s="23" t="s">
        <v>370</v>
      </c>
      <c r="F1325" s="23" t="s">
        <v>371</v>
      </c>
      <c r="G1325" s="23" t="s">
        <v>372</v>
      </c>
      <c r="H1325" s="23" t="s">
        <v>369</v>
      </c>
      <c r="I1325" s="23" t="s">
        <v>359</v>
      </c>
      <c r="J1325" s="41"/>
      <c r="K1325" s="32"/>
    </row>
    <row r="1326" spans="1:11" ht="15.75" hidden="1">
      <c r="A1326" s="1">
        <v>3</v>
      </c>
      <c r="B1326" s="41" t="str">
        <f>INDEX(B1145:B1161,$A$1326)</f>
        <v>Region 11</v>
      </c>
      <c r="C1326" s="143">
        <f>INDEX(C1145:C1161,$A$1326)*1%</f>
        <v>0.052000000000000005</v>
      </c>
      <c r="D1326" s="143">
        <f aca="true" t="shared" si="114" ref="D1326:I1326">INDEX(D1145:D1161,$A$1326)*1%</f>
        <v>0.086</v>
      </c>
      <c r="E1326" s="143">
        <f t="shared" si="114"/>
        <v>0.083</v>
      </c>
      <c r="F1326" s="143">
        <f t="shared" si="114"/>
        <v>0.036000000000000004</v>
      </c>
      <c r="G1326" s="143">
        <f t="shared" si="114"/>
        <v>0.065</v>
      </c>
      <c r="H1326" s="143">
        <f t="shared" si="114"/>
        <v>0.039</v>
      </c>
      <c r="I1326" s="143">
        <f t="shared" si="114"/>
        <v>0.083</v>
      </c>
      <c r="J1326" s="50" t="s">
        <v>126</v>
      </c>
      <c r="K1326" s="32"/>
    </row>
    <row r="1327" spans="2:11" ht="15.75" hidden="1">
      <c r="B1327" s="41" t="str">
        <f>INDEX(B998:B1014,$A$1326)</f>
        <v>Region 11</v>
      </c>
      <c r="C1327" s="143">
        <f>INDEX(C998:C1014,$A$1326)*1%</f>
        <v>0.052000000000000005</v>
      </c>
      <c r="D1327" s="143">
        <f aca="true" t="shared" si="115" ref="D1327:I1327">INDEX(D998:D1014,$A$1326)*1%</f>
        <v>0.09</v>
      </c>
      <c r="E1327" s="143">
        <f t="shared" si="115"/>
        <v>0.077</v>
      </c>
      <c r="F1327" s="143">
        <f t="shared" si="115"/>
        <v>0.035</v>
      </c>
      <c r="G1327" s="143">
        <f t="shared" si="115"/>
        <v>0.064</v>
      </c>
      <c r="H1327" s="143">
        <f t="shared" si="115"/>
        <v>0.039</v>
      </c>
      <c r="I1327" s="143">
        <f t="shared" si="115"/>
        <v>0.078</v>
      </c>
      <c r="J1327" s="50" t="s">
        <v>258</v>
      </c>
      <c r="K1327" s="32"/>
    </row>
    <row r="1328" ht="15.75"/>
    <row r="1329" ht="15.75"/>
    <row r="1348" ht="15.75">
      <c r="B1348" s="15" t="s">
        <v>228</v>
      </c>
    </row>
    <row r="1349" ht="15.75">
      <c r="B1349" s="15"/>
    </row>
    <row r="1350" spans="2:11" ht="15.75">
      <c r="B1350" s="139" t="s">
        <v>108</v>
      </c>
      <c r="C1350" s="32"/>
      <c r="D1350" s="32"/>
      <c r="E1350" s="32"/>
      <c r="F1350" s="32"/>
      <c r="G1350" s="32"/>
      <c r="H1350" s="32"/>
      <c r="I1350" s="32"/>
      <c r="J1350" s="32"/>
      <c r="K1350" s="32"/>
    </row>
    <row r="1351" spans="2:13" ht="15.75" hidden="1">
      <c r="B1351" s="165" t="s">
        <v>97</v>
      </c>
      <c r="C1351" s="168"/>
      <c r="D1351" s="168"/>
      <c r="E1351" s="168"/>
      <c r="F1351" s="168"/>
      <c r="G1351" s="168"/>
      <c r="H1351" s="168"/>
      <c r="I1351" s="168"/>
      <c r="J1351" s="168"/>
      <c r="K1351" s="168"/>
      <c r="L1351" s="168"/>
      <c r="M1351" s="168"/>
    </row>
    <row r="1352" spans="2:11" ht="31.5" hidden="1">
      <c r="B1352" s="41"/>
      <c r="C1352" s="23" t="s">
        <v>123</v>
      </c>
      <c r="D1352" s="23" t="s">
        <v>238</v>
      </c>
      <c r="E1352" s="23" t="s">
        <v>370</v>
      </c>
      <c r="F1352" s="23" t="s">
        <v>371</v>
      </c>
      <c r="G1352" s="23" t="s">
        <v>372</v>
      </c>
      <c r="H1352" s="23" t="s">
        <v>369</v>
      </c>
      <c r="I1352" s="23" t="s">
        <v>359</v>
      </c>
      <c r="J1352" s="41"/>
      <c r="K1352" s="32"/>
    </row>
    <row r="1353" spans="1:11" ht="15.75" hidden="1">
      <c r="A1353" s="1">
        <v>2</v>
      </c>
      <c r="B1353" s="41" t="str">
        <f>INDEX(B1166:B1182,$A$1353)</f>
        <v>Region 10</v>
      </c>
      <c r="C1353" s="143">
        <f>INDEX(C1166:C1182,$A$1353)*1%</f>
        <v>0.059000000000000004</v>
      </c>
      <c r="D1353" s="143">
        <f aca="true" t="shared" si="116" ref="D1353:I1353">INDEX(D1166:D1182,$A$1353)*1%</f>
        <v>0.078</v>
      </c>
      <c r="E1353" s="143">
        <f t="shared" si="116"/>
        <v>0.096</v>
      </c>
      <c r="F1353" s="143">
        <f t="shared" si="116"/>
        <v>0.034</v>
      </c>
      <c r="G1353" s="143">
        <f t="shared" si="116"/>
        <v>0.065</v>
      </c>
      <c r="H1353" s="143">
        <f t="shared" si="116"/>
        <v>0.052000000000000005</v>
      </c>
      <c r="I1353" s="143">
        <f t="shared" si="116"/>
        <v>0.091</v>
      </c>
      <c r="J1353" s="50" t="s">
        <v>126</v>
      </c>
      <c r="K1353" s="32"/>
    </row>
    <row r="1354" spans="2:11" ht="15.75" hidden="1">
      <c r="B1354" s="41" t="str">
        <f>INDEX(B1019:B1035,$A$1353)</f>
        <v>Region 10</v>
      </c>
      <c r="C1354" s="143">
        <f>INDEX(C1019:C1035,$A$1353)*1%</f>
        <v>0.069</v>
      </c>
      <c r="D1354" s="143">
        <f aca="true" t="shared" si="117" ref="D1354:I1354">INDEX(D1019:D1035,$A$1353)*1%</f>
        <v>0.09</v>
      </c>
      <c r="E1354" s="143">
        <f t="shared" si="117"/>
        <v>0.111</v>
      </c>
      <c r="F1354" s="143">
        <f t="shared" si="117"/>
        <v>0.04</v>
      </c>
      <c r="G1354" s="143">
        <f t="shared" si="117"/>
        <v>0.07400000000000001</v>
      </c>
      <c r="H1354" s="143">
        <f t="shared" si="117"/>
        <v>0.064</v>
      </c>
      <c r="I1354" s="143">
        <f t="shared" si="117"/>
        <v>0.10400000000000001</v>
      </c>
      <c r="J1354" s="50" t="s">
        <v>258</v>
      </c>
      <c r="K1354" s="32"/>
    </row>
    <row r="1355" ht="15.75"/>
    <row r="1356" ht="15.75"/>
    <row r="1375" ht="15.75">
      <c r="B1375" s="15" t="s">
        <v>228</v>
      </c>
    </row>
    <row r="1376" ht="15.75">
      <c r="B1376" s="15"/>
    </row>
    <row r="1377" spans="2:22" ht="50.25" customHeight="1">
      <c r="B1377" s="210" t="s">
        <v>430</v>
      </c>
      <c r="C1377" s="194"/>
      <c r="D1377" s="194"/>
      <c r="E1377" s="194"/>
      <c r="F1377" s="194"/>
      <c r="G1377" s="194"/>
      <c r="H1377" s="194"/>
      <c r="I1377" s="194"/>
      <c r="J1377" s="194"/>
      <c r="K1377" s="194"/>
      <c r="L1377" s="194"/>
      <c r="M1377" s="194"/>
      <c r="N1377" s="152"/>
      <c r="O1377" s="152"/>
      <c r="P1377" s="152"/>
      <c r="Q1377" s="152"/>
      <c r="R1377" s="152"/>
      <c r="S1377" s="152"/>
      <c r="T1377" s="152"/>
      <c r="U1377" s="152"/>
      <c r="V1377" s="152"/>
    </row>
    <row r="1378" ht="15.75">
      <c r="B1378" s="15"/>
    </row>
    <row r="1379" spans="2:11" ht="15.75">
      <c r="B1379" s="139" t="s">
        <v>109</v>
      </c>
      <c r="C1379" s="32"/>
      <c r="D1379" s="32"/>
      <c r="E1379" s="32"/>
      <c r="F1379" s="32"/>
      <c r="G1379" s="32"/>
      <c r="H1379" s="32"/>
      <c r="I1379" s="32"/>
      <c r="J1379" s="32"/>
      <c r="K1379" s="32"/>
    </row>
    <row r="1380" spans="2:13" ht="15.75" hidden="1">
      <c r="B1380" s="165" t="s">
        <v>98</v>
      </c>
      <c r="C1380" s="168"/>
      <c r="D1380" s="168"/>
      <c r="E1380" s="168"/>
      <c r="F1380" s="168"/>
      <c r="G1380" s="168"/>
      <c r="H1380" s="168"/>
      <c r="I1380" s="168"/>
      <c r="J1380" s="168"/>
      <c r="K1380" s="168"/>
      <c r="L1380" s="168"/>
      <c r="M1380" s="168"/>
    </row>
    <row r="1381" spans="1:11" ht="15.75" hidden="1">
      <c r="A1381" s="35"/>
      <c r="B1381" s="13"/>
      <c r="C1381" s="23" t="s">
        <v>268</v>
      </c>
      <c r="D1381" s="23" t="s">
        <v>269</v>
      </c>
      <c r="E1381" s="23" t="s">
        <v>270</v>
      </c>
      <c r="F1381" s="23" t="s">
        <v>271</v>
      </c>
      <c r="G1381" s="36" t="s">
        <v>272</v>
      </c>
      <c r="H1381" s="36" t="s">
        <v>273</v>
      </c>
      <c r="I1381" s="36" t="s">
        <v>274</v>
      </c>
      <c r="J1381" s="13"/>
      <c r="K1381" s="32"/>
    </row>
    <row r="1382" spans="1:11" ht="15.75" hidden="1">
      <c r="A1382" s="35">
        <v>2</v>
      </c>
      <c r="B1382" s="13" t="str">
        <f>INDEX(B704:B720,$A$1382)</f>
        <v>Region 10</v>
      </c>
      <c r="C1382" s="131">
        <f>INDEX(C704:C720,$A$1382)*1%</f>
        <v>0.006999999999999999</v>
      </c>
      <c r="D1382" s="131">
        <f aca="true" t="shared" si="118" ref="D1382:I1382">INDEX(D704:D720,$A$1382)*1%</f>
        <v>0.022000000000000002</v>
      </c>
      <c r="E1382" s="131">
        <f t="shared" si="118"/>
        <v>0.018000000000000002</v>
      </c>
      <c r="F1382" s="131">
        <f t="shared" si="118"/>
        <v>0.171</v>
      </c>
      <c r="G1382" s="131">
        <f t="shared" si="118"/>
        <v>0.081</v>
      </c>
      <c r="H1382" s="131">
        <f t="shared" si="118"/>
        <v>0.06</v>
      </c>
      <c r="I1382" s="131">
        <f t="shared" si="118"/>
        <v>0.059000000000000004</v>
      </c>
      <c r="J1382" s="13" t="s">
        <v>126</v>
      </c>
      <c r="K1382" s="32"/>
    </row>
    <row r="1383" spans="1:11" ht="15.75" hidden="1">
      <c r="A1383" s="14"/>
      <c r="B1383" s="13" t="str">
        <f>INDEX(B515:B531,$A$1382)</f>
        <v>Region 10</v>
      </c>
      <c r="C1383" s="131">
        <f>INDEX(C515:C531,$A$1382)*1%</f>
        <v>0.008</v>
      </c>
      <c r="D1383" s="131">
        <f aca="true" t="shared" si="119" ref="D1383:I1383">INDEX(D515:D531,$A$1382)*1%</f>
        <v>0.018000000000000002</v>
      </c>
      <c r="E1383" s="131">
        <f t="shared" si="119"/>
        <v>0.017</v>
      </c>
      <c r="F1383" s="131">
        <f t="shared" si="119"/>
        <v>0.156</v>
      </c>
      <c r="G1383" s="131">
        <f t="shared" si="119"/>
        <v>0.078</v>
      </c>
      <c r="H1383" s="131">
        <f t="shared" si="119"/>
        <v>0.059000000000000004</v>
      </c>
      <c r="I1383" s="131">
        <f t="shared" si="119"/>
        <v>0.069</v>
      </c>
      <c r="J1383" s="13" t="s">
        <v>258</v>
      </c>
      <c r="K1383" s="32"/>
    </row>
    <row r="1384" spans="2:9" ht="15.75">
      <c r="B1384" s="14"/>
      <c r="C1384" s="14"/>
      <c r="D1384" s="14"/>
      <c r="E1384" s="14"/>
      <c r="F1384" s="14"/>
      <c r="G1384" s="14"/>
      <c r="H1384" s="14"/>
      <c r="I1384" s="14"/>
    </row>
    <row r="1385" ht="15.75"/>
    <row r="1404" spans="2:12" s="12" customFormat="1" ht="15.75">
      <c r="B1404" s="15" t="s">
        <v>228</v>
      </c>
      <c r="C1404" s="1"/>
      <c r="D1404" s="1"/>
      <c r="E1404" s="1"/>
      <c r="F1404" s="1"/>
      <c r="G1404" s="1"/>
      <c r="H1404" s="1"/>
      <c r="I1404" s="1"/>
      <c r="J1404" s="44"/>
      <c r="K1404" s="44"/>
      <c r="L1404" s="14"/>
    </row>
    <row r="1405" spans="2:11" ht="12" customHeight="1">
      <c r="B1405" s="44"/>
      <c r="C1405" s="44"/>
      <c r="D1405" s="44"/>
      <c r="E1405" s="44"/>
      <c r="F1405" s="44"/>
      <c r="G1405" s="44"/>
      <c r="H1405" s="44"/>
      <c r="I1405" s="44"/>
      <c r="J1405" s="32"/>
      <c r="K1405" s="32"/>
    </row>
    <row r="1406" spans="2:11" ht="15.75">
      <c r="B1406" s="139" t="s">
        <v>110</v>
      </c>
      <c r="C1406" s="32"/>
      <c r="D1406" s="32"/>
      <c r="E1406" s="32"/>
      <c r="F1406" s="32"/>
      <c r="G1406" s="32"/>
      <c r="H1406" s="32"/>
      <c r="I1406" s="32"/>
      <c r="J1406" s="32"/>
      <c r="K1406" s="32"/>
    </row>
    <row r="1407" spans="2:13" ht="15.75" hidden="1">
      <c r="B1407" s="165" t="s">
        <v>99</v>
      </c>
      <c r="C1407" s="168"/>
      <c r="D1407" s="168"/>
      <c r="E1407" s="168"/>
      <c r="F1407" s="168"/>
      <c r="G1407" s="168"/>
      <c r="H1407" s="168"/>
      <c r="I1407" s="168"/>
      <c r="J1407" s="168"/>
      <c r="K1407" s="168"/>
      <c r="L1407" s="168"/>
      <c r="M1407" s="168"/>
    </row>
    <row r="1408" spans="1:11" ht="15.75" hidden="1">
      <c r="A1408" s="35"/>
      <c r="B1408" s="13"/>
      <c r="C1408" s="23" t="s">
        <v>268</v>
      </c>
      <c r="D1408" s="23" t="s">
        <v>269</v>
      </c>
      <c r="E1408" s="23" t="s">
        <v>270</v>
      </c>
      <c r="F1408" s="23" t="s">
        <v>271</v>
      </c>
      <c r="G1408" s="36" t="s">
        <v>272</v>
      </c>
      <c r="H1408" s="36" t="s">
        <v>273</v>
      </c>
      <c r="I1408" s="36" t="s">
        <v>274</v>
      </c>
      <c r="J1408" s="13"/>
      <c r="K1408" s="32"/>
    </row>
    <row r="1409" spans="1:11" ht="15.75" hidden="1">
      <c r="A1409" s="35">
        <v>3</v>
      </c>
      <c r="B1409" s="13" t="str">
        <f>INDEX(B725:B741,$A$1409)</f>
        <v>Region 11</v>
      </c>
      <c r="C1409" s="131">
        <f>INDEX(C725:C741,$A$1409)*1%</f>
        <v>0.013000000000000001</v>
      </c>
      <c r="D1409" s="131">
        <f aca="true" t="shared" si="120" ref="D1409:I1409">INDEX(D725:D741,$A$1409)*1%</f>
        <v>0.022000000000000002</v>
      </c>
      <c r="E1409" s="131">
        <f t="shared" si="120"/>
        <v>0.015</v>
      </c>
      <c r="F1409" s="131">
        <f t="shared" si="120"/>
        <v>0.20600000000000002</v>
      </c>
      <c r="G1409" s="131">
        <f t="shared" si="120"/>
        <v>0.11699999999999999</v>
      </c>
      <c r="H1409" s="131">
        <f t="shared" si="120"/>
        <v>0.086</v>
      </c>
      <c r="I1409" s="131">
        <f t="shared" si="120"/>
        <v>0.092</v>
      </c>
      <c r="J1409" s="13" t="s">
        <v>126</v>
      </c>
      <c r="K1409" s="32"/>
    </row>
    <row r="1410" spans="1:11" ht="15.75" hidden="1">
      <c r="A1410" s="14"/>
      <c r="B1410" s="13" t="str">
        <f>INDEX(B536:B552,$A$1409)</f>
        <v>Region 11</v>
      </c>
      <c r="C1410" s="131">
        <f>INDEX(C536:C552,$A$1409)*1%</f>
        <v>0.008</v>
      </c>
      <c r="D1410" s="131">
        <f aca="true" t="shared" si="121" ref="D1410:I1410">INDEX(D536:D552,$A$1409)*1%</f>
        <v>0.018000000000000002</v>
      </c>
      <c r="E1410" s="131">
        <f t="shared" si="121"/>
        <v>0.013999999999999999</v>
      </c>
      <c r="F1410" s="131">
        <f t="shared" si="121"/>
        <v>0.2</v>
      </c>
      <c r="G1410" s="131">
        <f t="shared" si="121"/>
        <v>0.129</v>
      </c>
      <c r="H1410" s="131">
        <f t="shared" si="121"/>
        <v>0.09</v>
      </c>
      <c r="I1410" s="131">
        <f t="shared" si="121"/>
        <v>0.092</v>
      </c>
      <c r="J1410" s="13" t="s">
        <v>258</v>
      </c>
      <c r="K1410" s="32"/>
    </row>
    <row r="1411" spans="2:9" ht="15.75">
      <c r="B1411" s="14"/>
      <c r="C1411" s="14"/>
      <c r="D1411" s="14"/>
      <c r="E1411" s="14"/>
      <c r="F1411" s="14"/>
      <c r="G1411" s="14"/>
      <c r="H1411" s="14"/>
      <c r="I1411" s="14"/>
    </row>
    <row r="1412" ht="15.75"/>
    <row r="1431" spans="2:12" s="12" customFormat="1" ht="15.75">
      <c r="B1431" s="15" t="s">
        <v>228</v>
      </c>
      <c r="C1431" s="1"/>
      <c r="D1431" s="1"/>
      <c r="E1431" s="1"/>
      <c r="F1431" s="1"/>
      <c r="G1431" s="1"/>
      <c r="H1431" s="1"/>
      <c r="I1431" s="1"/>
      <c r="J1431" s="44"/>
      <c r="K1431" s="44"/>
      <c r="L1431" s="14"/>
    </row>
    <row r="1432" spans="2:11" ht="12" customHeight="1">
      <c r="B1432" s="44"/>
      <c r="C1432" s="44"/>
      <c r="D1432" s="44"/>
      <c r="E1432" s="44"/>
      <c r="F1432" s="44"/>
      <c r="G1432" s="44"/>
      <c r="H1432" s="44"/>
      <c r="I1432" s="44"/>
      <c r="J1432" s="32"/>
      <c r="K1432" s="32"/>
    </row>
    <row r="1433" spans="2:11" ht="15.75">
      <c r="B1433" s="139" t="s">
        <v>111</v>
      </c>
      <c r="C1433" s="32"/>
      <c r="D1433" s="32"/>
      <c r="E1433" s="32"/>
      <c r="F1433" s="32"/>
      <c r="G1433" s="32"/>
      <c r="H1433" s="32"/>
      <c r="I1433" s="32"/>
      <c r="J1433" s="32"/>
      <c r="K1433" s="32"/>
    </row>
    <row r="1434" spans="2:13" ht="15.75" hidden="1">
      <c r="B1434" s="165" t="s">
        <v>100</v>
      </c>
      <c r="C1434" s="168"/>
      <c r="D1434" s="168"/>
      <c r="E1434" s="168"/>
      <c r="F1434" s="168"/>
      <c r="G1434" s="168"/>
      <c r="H1434" s="168"/>
      <c r="I1434" s="168"/>
      <c r="J1434" s="168"/>
      <c r="K1434" s="168"/>
      <c r="L1434" s="168"/>
      <c r="M1434" s="168"/>
    </row>
    <row r="1435" spans="1:11" ht="15.75" hidden="1">
      <c r="A1435" s="35"/>
      <c r="B1435" s="13"/>
      <c r="C1435" s="23" t="s">
        <v>268</v>
      </c>
      <c r="D1435" s="23" t="s">
        <v>269</v>
      </c>
      <c r="E1435" s="23" t="s">
        <v>270</v>
      </c>
      <c r="F1435" s="23" t="s">
        <v>271</v>
      </c>
      <c r="G1435" s="36" t="s">
        <v>272</v>
      </c>
      <c r="H1435" s="36" t="s">
        <v>273</v>
      </c>
      <c r="I1435" s="36" t="s">
        <v>274</v>
      </c>
      <c r="J1435" s="13"/>
      <c r="K1435" s="32"/>
    </row>
    <row r="1436" spans="1:11" ht="15.75" hidden="1">
      <c r="A1436" s="35">
        <v>3</v>
      </c>
      <c r="B1436" s="13" t="str">
        <f>INDEX(B746:B762,$A$1436)</f>
        <v>Region 11</v>
      </c>
      <c r="C1436" s="131">
        <f>INDEX(C746:C762,$A$1436)*1%</f>
        <v>0.01</v>
      </c>
      <c r="D1436" s="131">
        <f aca="true" t="shared" si="122" ref="D1436:I1436">INDEX(D746:D762,$A$1436)*1%</f>
        <v>0.026000000000000002</v>
      </c>
      <c r="E1436" s="131">
        <f t="shared" si="122"/>
        <v>0.017</v>
      </c>
      <c r="F1436" s="131">
        <f t="shared" si="122"/>
        <v>0.219</v>
      </c>
      <c r="G1436" s="131">
        <f t="shared" si="122"/>
        <v>0.11800000000000001</v>
      </c>
      <c r="H1436" s="131">
        <f t="shared" si="122"/>
        <v>0.083</v>
      </c>
      <c r="I1436" s="131">
        <f t="shared" si="122"/>
        <v>0.10300000000000001</v>
      </c>
      <c r="J1436" s="13" t="s">
        <v>126</v>
      </c>
      <c r="K1436" s="32"/>
    </row>
    <row r="1437" spans="1:11" ht="15.75" hidden="1">
      <c r="A1437" s="14"/>
      <c r="B1437" s="13" t="str">
        <f>INDEX(B557:B573,$A$1436)</f>
        <v>Region 11</v>
      </c>
      <c r="C1437" s="131">
        <f>INDEX(C557:C573,$A$1436)*1%</f>
        <v>0.009000000000000001</v>
      </c>
      <c r="D1437" s="131">
        <f aca="true" t="shared" si="123" ref="D1437:I1437">INDEX(D557:D573,$A$1436)*1%</f>
        <v>0.02</v>
      </c>
      <c r="E1437" s="131">
        <f t="shared" si="123"/>
        <v>0.015</v>
      </c>
      <c r="F1437" s="131">
        <f t="shared" si="123"/>
        <v>0.212</v>
      </c>
      <c r="G1437" s="131">
        <f t="shared" si="123"/>
        <v>0.122</v>
      </c>
      <c r="H1437" s="131">
        <f t="shared" si="123"/>
        <v>0.077</v>
      </c>
      <c r="I1437" s="131">
        <f t="shared" si="123"/>
        <v>0.114</v>
      </c>
      <c r="J1437" s="13" t="s">
        <v>258</v>
      </c>
      <c r="K1437" s="32"/>
    </row>
    <row r="1438" ht="15.75"/>
    <row r="1439" ht="15.75"/>
    <row r="1459" spans="2:9" s="12" customFormat="1" ht="15.75">
      <c r="B1459" s="15" t="s">
        <v>228</v>
      </c>
      <c r="C1459" s="1"/>
      <c r="D1459" s="1"/>
      <c r="E1459" s="1"/>
      <c r="F1459" s="1"/>
      <c r="G1459" s="1"/>
      <c r="H1459" s="1"/>
      <c r="I1459" s="1"/>
    </row>
    <row r="1460" spans="2:11" ht="12" customHeight="1">
      <c r="B1460" s="62"/>
      <c r="C1460" s="62"/>
      <c r="D1460" s="62"/>
      <c r="E1460" s="62"/>
      <c r="F1460" s="62"/>
      <c r="G1460" s="62"/>
      <c r="H1460" s="62"/>
      <c r="I1460" s="62"/>
      <c r="J1460" s="32"/>
      <c r="K1460" s="32"/>
    </row>
    <row r="1461" spans="2:11" ht="15.75">
      <c r="B1461" s="139" t="s">
        <v>114</v>
      </c>
      <c r="C1461" s="32"/>
      <c r="D1461" s="32"/>
      <c r="E1461" s="32"/>
      <c r="F1461" s="32"/>
      <c r="G1461" s="32"/>
      <c r="H1461" s="32"/>
      <c r="I1461" s="32"/>
      <c r="J1461" s="32"/>
      <c r="K1461" s="32"/>
    </row>
    <row r="1462" spans="2:13" ht="15.75" hidden="1">
      <c r="B1462" s="165" t="s">
        <v>101</v>
      </c>
      <c r="C1462" s="185"/>
      <c r="D1462" s="185"/>
      <c r="E1462" s="185"/>
      <c r="F1462" s="185"/>
      <c r="G1462" s="185"/>
      <c r="H1462" s="185"/>
      <c r="I1462" s="185"/>
      <c r="J1462" s="185"/>
      <c r="K1462" s="185"/>
      <c r="L1462" s="185"/>
      <c r="M1462" s="185"/>
    </row>
    <row r="1463" spans="1:11" ht="15.75" hidden="1">
      <c r="A1463" s="35"/>
      <c r="B1463" s="13"/>
      <c r="C1463" s="23" t="s">
        <v>268</v>
      </c>
      <c r="D1463" s="23" t="s">
        <v>269</v>
      </c>
      <c r="E1463" s="23" t="s">
        <v>270</v>
      </c>
      <c r="F1463" s="23" t="s">
        <v>271</v>
      </c>
      <c r="G1463" s="36" t="s">
        <v>272</v>
      </c>
      <c r="H1463" s="36" t="s">
        <v>273</v>
      </c>
      <c r="I1463" s="36" t="s">
        <v>274</v>
      </c>
      <c r="J1463" s="13"/>
      <c r="K1463" s="32"/>
    </row>
    <row r="1464" spans="1:11" ht="15.75" hidden="1">
      <c r="A1464" s="35">
        <v>3</v>
      </c>
      <c r="B1464" s="13" t="str">
        <f>INDEX(B851:B867,$A$1464)</f>
        <v>Region 11</v>
      </c>
      <c r="C1464" s="131">
        <f>INDEX(C851:C867,$A$1464)*1%</f>
        <v>0.012</v>
      </c>
      <c r="D1464" s="131">
        <f aca="true" t="shared" si="124" ref="D1464:I1464">INDEX(D851:D867,$A$1464)*1%</f>
        <v>0.024</v>
      </c>
      <c r="E1464" s="131">
        <f t="shared" si="124"/>
        <v>0.018000000000000002</v>
      </c>
      <c r="F1464" s="131">
        <f t="shared" si="124"/>
        <v>0.172</v>
      </c>
      <c r="G1464" s="131">
        <f t="shared" si="124"/>
        <v>0.09699999999999999</v>
      </c>
      <c r="H1464" s="131">
        <f t="shared" si="124"/>
        <v>0.065</v>
      </c>
      <c r="I1464" s="131">
        <f t="shared" si="124"/>
        <v>0.061</v>
      </c>
      <c r="J1464" s="13" t="s">
        <v>126</v>
      </c>
      <c r="K1464" s="32"/>
    </row>
    <row r="1465" spans="1:11" ht="15.75" hidden="1">
      <c r="A1465" s="14"/>
      <c r="B1465" s="13" t="str">
        <f>INDEX(B662:B678,$A$1464)</f>
        <v>Region 11</v>
      </c>
      <c r="C1465" s="131">
        <f>INDEX(C662:C678,$A$1464)*1%</f>
        <v>0.011000000000000001</v>
      </c>
      <c r="D1465" s="131">
        <f aca="true" t="shared" si="125" ref="D1465:I1465">INDEX(D662:D678,$A$1464)*1%</f>
        <v>0.019</v>
      </c>
      <c r="E1465" s="131">
        <f t="shared" si="125"/>
        <v>0.015</v>
      </c>
      <c r="F1465" s="131">
        <f t="shared" si="125"/>
        <v>0.171</v>
      </c>
      <c r="G1465" s="131">
        <f t="shared" si="125"/>
        <v>0.098</v>
      </c>
      <c r="H1465" s="131">
        <f t="shared" si="125"/>
        <v>0.064</v>
      </c>
      <c r="I1465" s="131">
        <f t="shared" si="125"/>
        <v>0.062000000000000006</v>
      </c>
      <c r="J1465" s="13" t="s">
        <v>258</v>
      </c>
      <c r="K1465" s="32"/>
    </row>
    <row r="1466" ht="15.75"/>
    <row r="1467" ht="15.75"/>
    <row r="1486" spans="2:9" s="12" customFormat="1" ht="15.75">
      <c r="B1486" s="15" t="s">
        <v>228</v>
      </c>
      <c r="C1486" s="1"/>
      <c r="D1486" s="1"/>
      <c r="E1486" s="1"/>
      <c r="F1486" s="1"/>
      <c r="G1486" s="1"/>
      <c r="H1486" s="1"/>
      <c r="I1486" s="1"/>
    </row>
    <row r="1487" spans="2:11" ht="12" customHeight="1">
      <c r="B1487" s="62"/>
      <c r="C1487" s="62"/>
      <c r="D1487" s="62"/>
      <c r="E1487" s="62"/>
      <c r="F1487" s="62"/>
      <c r="G1487" s="62"/>
      <c r="H1487" s="62"/>
      <c r="I1487" s="62"/>
      <c r="J1487" s="32"/>
      <c r="K1487" s="32"/>
    </row>
    <row r="1488" spans="2:11" ht="15.75">
      <c r="B1488" s="139" t="s">
        <v>33</v>
      </c>
      <c r="C1488" s="32"/>
      <c r="D1488" s="32"/>
      <c r="E1488" s="32"/>
      <c r="F1488" s="32"/>
      <c r="G1488" s="32"/>
      <c r="H1488" s="32"/>
      <c r="I1488" s="32"/>
      <c r="J1488" s="32"/>
      <c r="K1488" s="32"/>
    </row>
    <row r="1489" spans="2:13" ht="15.75" hidden="1">
      <c r="B1489" s="165" t="s">
        <v>102</v>
      </c>
      <c r="C1489" s="168"/>
      <c r="D1489" s="168"/>
      <c r="E1489" s="168"/>
      <c r="F1489" s="168"/>
      <c r="G1489" s="168"/>
      <c r="H1489" s="168"/>
      <c r="I1489" s="168"/>
      <c r="J1489" s="168"/>
      <c r="K1489" s="168"/>
      <c r="L1489" s="168"/>
      <c r="M1489" s="168"/>
    </row>
    <row r="1490" spans="1:11" ht="15.75" hidden="1">
      <c r="A1490" s="35"/>
      <c r="B1490" s="13"/>
      <c r="C1490" s="23" t="s">
        <v>268</v>
      </c>
      <c r="D1490" s="23" t="s">
        <v>269</v>
      </c>
      <c r="E1490" s="23" t="s">
        <v>270</v>
      </c>
      <c r="F1490" s="23" t="s">
        <v>271</v>
      </c>
      <c r="G1490" s="36" t="s">
        <v>272</v>
      </c>
      <c r="H1490" s="36" t="s">
        <v>273</v>
      </c>
      <c r="I1490" s="36" t="s">
        <v>274</v>
      </c>
      <c r="J1490" s="13"/>
      <c r="K1490" s="32"/>
    </row>
    <row r="1491" spans="1:11" ht="15.75" hidden="1">
      <c r="A1491" s="35">
        <v>8</v>
      </c>
      <c r="B1491" s="13" t="str">
        <f>INDEX(B872:B888,$A$1491)</f>
        <v>Duncanville </v>
      </c>
      <c r="C1491" s="131">
        <f>INDEX(C872:C888,$A$1491)*1%</f>
        <v>0.005</v>
      </c>
      <c r="D1491" s="131">
        <f aca="true" t="shared" si="126" ref="D1491:I1491">INDEX(D872:D888,$A$1491)*1%</f>
        <v>0.023</v>
      </c>
      <c r="E1491" s="131">
        <f t="shared" si="126"/>
        <v>0.033</v>
      </c>
      <c r="F1491" s="131">
        <f t="shared" si="126"/>
        <v>0.044000000000000004</v>
      </c>
      <c r="G1491" s="131">
        <f t="shared" si="126"/>
        <v>0.022000000000000002</v>
      </c>
      <c r="H1491" s="131">
        <f t="shared" si="126"/>
        <v>0.039</v>
      </c>
      <c r="I1491" s="131">
        <f t="shared" si="126"/>
        <v>0.049</v>
      </c>
      <c r="J1491" s="13" t="s">
        <v>126</v>
      </c>
      <c r="K1491" s="32"/>
    </row>
    <row r="1492" spans="1:11" ht="15.75" hidden="1">
      <c r="A1492" s="14"/>
      <c r="B1492" s="13" t="str">
        <f>INDEX(B683:B699,$A$1491)</f>
        <v>Duncanville </v>
      </c>
      <c r="C1492" s="131">
        <f>INDEX(C683:C699,$A$1491)*1%</f>
        <v>0.013999999999999999</v>
      </c>
      <c r="D1492" s="131">
        <f aca="true" t="shared" si="127" ref="D1492:I1492">INDEX(D683:D699,$A$1491)*1%</f>
        <v>0.027999999999999997</v>
      </c>
      <c r="E1492" s="131">
        <f t="shared" si="127"/>
        <v>0.03</v>
      </c>
      <c r="F1492" s="131">
        <f t="shared" si="127"/>
        <v>0.038</v>
      </c>
      <c r="G1492" s="131">
        <f t="shared" si="127"/>
        <v>0.087</v>
      </c>
      <c r="H1492" s="131">
        <f t="shared" si="127"/>
        <v>0.094</v>
      </c>
      <c r="I1492" s="131">
        <f t="shared" si="127"/>
        <v>0.14800000000000002</v>
      </c>
      <c r="J1492" s="13" t="s">
        <v>258</v>
      </c>
      <c r="K1492" s="32"/>
    </row>
    <row r="1493" ht="15.75"/>
    <row r="1494" ht="15.75"/>
    <row r="1512" spans="2:9" s="12" customFormat="1" ht="15.75">
      <c r="B1512" s="15" t="s">
        <v>228</v>
      </c>
      <c r="C1512" s="1"/>
      <c r="D1512" s="1"/>
      <c r="E1512" s="1"/>
      <c r="F1512" s="1"/>
      <c r="G1512" s="1"/>
      <c r="H1512" s="1"/>
      <c r="I1512" s="1"/>
    </row>
    <row r="1513" spans="2:11" ht="12" customHeight="1">
      <c r="B1513" s="62"/>
      <c r="C1513" s="62"/>
      <c r="D1513" s="62"/>
      <c r="E1513" s="62"/>
      <c r="F1513" s="62"/>
      <c r="G1513" s="62"/>
      <c r="H1513" s="62"/>
      <c r="I1513" s="62"/>
      <c r="J1513" s="32"/>
      <c r="K1513" s="32"/>
    </row>
    <row r="1514" spans="2:11" ht="15.75">
      <c r="B1514" s="139" t="s">
        <v>283</v>
      </c>
      <c r="C1514" s="32"/>
      <c r="D1514" s="32"/>
      <c r="E1514" s="32"/>
      <c r="F1514" s="32"/>
      <c r="G1514" s="32"/>
      <c r="H1514" s="32"/>
      <c r="I1514" s="32"/>
      <c r="J1514" s="32"/>
      <c r="K1514" s="32"/>
    </row>
    <row r="1515" spans="2:13" ht="15.75" hidden="1">
      <c r="B1515" s="165" t="s">
        <v>103</v>
      </c>
      <c r="C1515" s="168"/>
      <c r="D1515" s="168"/>
      <c r="E1515" s="168"/>
      <c r="F1515" s="168"/>
      <c r="G1515" s="168"/>
      <c r="H1515" s="168"/>
      <c r="I1515" s="168"/>
      <c r="J1515" s="168"/>
      <c r="K1515" s="168"/>
      <c r="L1515" s="168"/>
      <c r="M1515" s="168"/>
    </row>
    <row r="1516" spans="1:11" ht="15.75" hidden="1">
      <c r="A1516" s="35"/>
      <c r="B1516" s="13"/>
      <c r="C1516" s="23" t="s">
        <v>268</v>
      </c>
      <c r="D1516" s="23" t="s">
        <v>269</v>
      </c>
      <c r="E1516" s="23" t="s">
        <v>270</v>
      </c>
      <c r="F1516" s="23" t="s">
        <v>271</v>
      </c>
      <c r="G1516" s="36" t="s">
        <v>272</v>
      </c>
      <c r="H1516" s="36" t="s">
        <v>273</v>
      </c>
      <c r="I1516" s="36" t="s">
        <v>274</v>
      </c>
      <c r="J1516" s="13"/>
      <c r="K1516" s="32"/>
    </row>
    <row r="1517" spans="1:11" ht="15.75" hidden="1">
      <c r="A1517" s="35">
        <v>8</v>
      </c>
      <c r="B1517" s="13" t="str">
        <f>INDEX(B830:B846,$A$1517)</f>
        <v>Duncanville </v>
      </c>
      <c r="C1517" s="131">
        <f>INDEX(C830:C846,$A$1517)*1%</f>
        <v>0.013999999999999999</v>
      </c>
      <c r="D1517" s="131">
        <f aca="true" t="shared" si="128" ref="D1517:I1517">INDEX(D830:D846,$A$1517)*1%</f>
        <v>0.049</v>
      </c>
      <c r="E1517" s="131">
        <f t="shared" si="128"/>
        <v>0.040999999999999995</v>
      </c>
      <c r="F1517" s="131">
        <f t="shared" si="128"/>
        <v>0.068</v>
      </c>
      <c r="G1517" s="131">
        <f t="shared" si="128"/>
        <v>0.038</v>
      </c>
      <c r="H1517" s="131">
        <f t="shared" si="128"/>
        <v>0.079</v>
      </c>
      <c r="I1517" s="131">
        <f t="shared" si="128"/>
        <v>0.102</v>
      </c>
      <c r="J1517" s="13" t="s">
        <v>126</v>
      </c>
      <c r="K1517" s="32"/>
    </row>
    <row r="1518" spans="1:11" ht="15.75" hidden="1">
      <c r="A1518" s="14"/>
      <c r="B1518" s="13" t="str">
        <f>INDEX(B641:B657,$A$1517)</f>
        <v>Duncanville </v>
      </c>
      <c r="C1518" s="131">
        <f>INDEX(C641:C657,$A$1517)*1%</f>
        <v>0.021</v>
      </c>
      <c r="D1518" s="131">
        <f aca="true" t="shared" si="129" ref="D1518:I1518">INDEX(D641:D657,$A$1517)*1%</f>
        <v>0.062000000000000006</v>
      </c>
      <c r="E1518" s="131">
        <f t="shared" si="129"/>
        <v>0.04</v>
      </c>
      <c r="F1518" s="131">
        <f t="shared" si="129"/>
        <v>0.057999999999999996</v>
      </c>
      <c r="G1518" s="131">
        <f t="shared" si="129"/>
        <v>0.152</v>
      </c>
      <c r="H1518" s="131">
        <f t="shared" si="129"/>
        <v>0.172</v>
      </c>
      <c r="I1518" s="131">
        <f t="shared" si="129"/>
        <v>0.172</v>
      </c>
      <c r="J1518" s="13" t="s">
        <v>258</v>
      </c>
      <c r="K1518" s="32"/>
    </row>
    <row r="1519" ht="15.75"/>
    <row r="1520" ht="15.75"/>
    <row r="1540" spans="2:9" s="12" customFormat="1" ht="15.75">
      <c r="B1540" s="15" t="s">
        <v>228</v>
      </c>
      <c r="C1540" s="1"/>
      <c r="D1540" s="1"/>
      <c r="E1540" s="1"/>
      <c r="F1540" s="1"/>
      <c r="G1540" s="1"/>
      <c r="H1540" s="1"/>
      <c r="I1540" s="1"/>
    </row>
    <row r="1541" spans="2:11" ht="12" customHeight="1">
      <c r="B1541" s="62"/>
      <c r="C1541" s="62"/>
      <c r="D1541" s="62"/>
      <c r="E1541" s="62"/>
      <c r="F1541" s="62"/>
      <c r="G1541" s="62"/>
      <c r="H1541" s="62"/>
      <c r="I1541" s="62"/>
      <c r="J1541" s="32"/>
      <c r="K1541" s="32"/>
    </row>
    <row r="1542" spans="2:11" ht="15.75" hidden="1">
      <c r="B1542" s="101" t="s">
        <v>112</v>
      </c>
      <c r="C1542" s="92"/>
      <c r="D1542" s="92"/>
      <c r="E1542" s="92"/>
      <c r="F1542" s="92"/>
      <c r="G1542" s="92"/>
      <c r="H1542" s="92"/>
      <c r="I1542" s="92"/>
      <c r="J1542" s="92"/>
      <c r="K1542" s="92"/>
    </row>
    <row r="1543" spans="2:19" ht="15.75" hidden="1">
      <c r="B1543" s="13"/>
      <c r="C1543" s="23" t="s">
        <v>125</v>
      </c>
      <c r="D1543" s="23" t="s">
        <v>242</v>
      </c>
      <c r="E1543" s="23" t="s">
        <v>244</v>
      </c>
      <c r="F1543" s="23" t="s">
        <v>250</v>
      </c>
      <c r="G1543" s="23" t="s">
        <v>235</v>
      </c>
      <c r="H1543" s="23" t="s">
        <v>236</v>
      </c>
      <c r="I1543" s="23" t="s">
        <v>51</v>
      </c>
      <c r="J1543" s="89" t="s">
        <v>45</v>
      </c>
      <c r="K1543" s="75" t="s">
        <v>122</v>
      </c>
      <c r="L1543" s="75" t="s">
        <v>46</v>
      </c>
      <c r="M1543" s="75" t="s">
        <v>47</v>
      </c>
      <c r="N1543" s="75" t="s">
        <v>124</v>
      </c>
      <c r="O1543" s="75" t="s">
        <v>247</v>
      </c>
      <c r="P1543" s="75" t="s">
        <v>48</v>
      </c>
      <c r="Q1543" s="75" t="s">
        <v>248</v>
      </c>
      <c r="R1543" s="75" t="s">
        <v>49</v>
      </c>
      <c r="S1543" s="75" t="s">
        <v>249</v>
      </c>
    </row>
    <row r="1544" spans="2:19" ht="15.75" hidden="1">
      <c r="B1544" s="13" t="s">
        <v>268</v>
      </c>
      <c r="C1544" s="13">
        <v>1.3</v>
      </c>
      <c r="D1544" s="13">
        <v>0.7</v>
      </c>
      <c r="E1544" s="13">
        <v>0.9</v>
      </c>
      <c r="F1544" s="13">
        <v>1.4</v>
      </c>
      <c r="G1544" s="13">
        <v>0.6</v>
      </c>
      <c r="H1544" s="13">
        <v>0.2</v>
      </c>
      <c r="I1544" s="13">
        <v>1</v>
      </c>
      <c r="J1544" s="13">
        <v>1.3</v>
      </c>
      <c r="K1544" s="22">
        <v>1.1</v>
      </c>
      <c r="L1544" s="22">
        <v>1.5</v>
      </c>
      <c r="M1544" s="22">
        <v>5.2</v>
      </c>
      <c r="N1544" s="22">
        <v>0</v>
      </c>
      <c r="O1544" s="22">
        <v>0.2</v>
      </c>
      <c r="P1544" s="22">
        <v>1.1</v>
      </c>
      <c r="Q1544" s="22">
        <v>0.3</v>
      </c>
      <c r="R1544" s="22">
        <v>0.4</v>
      </c>
      <c r="S1544" s="22">
        <v>0.3</v>
      </c>
    </row>
    <row r="1545" spans="2:19" ht="15.75" hidden="1">
      <c r="B1545" s="13" t="s">
        <v>269</v>
      </c>
      <c r="C1545" s="13">
        <v>2.2</v>
      </c>
      <c r="D1545" s="13">
        <v>2.2</v>
      </c>
      <c r="E1545" s="13">
        <v>1.8</v>
      </c>
      <c r="F1545" s="13">
        <v>0.5</v>
      </c>
      <c r="G1545" s="13">
        <v>3.9</v>
      </c>
      <c r="H1545" s="13">
        <v>1.3</v>
      </c>
      <c r="I1545" s="13">
        <v>1</v>
      </c>
      <c r="J1545" s="13">
        <v>3.8</v>
      </c>
      <c r="K1545" s="22">
        <v>2.1</v>
      </c>
      <c r="L1545" s="22">
        <v>2.1</v>
      </c>
      <c r="M1545" s="22">
        <v>1</v>
      </c>
      <c r="N1545" s="22">
        <v>2.1</v>
      </c>
      <c r="O1545" s="22">
        <v>0.3</v>
      </c>
      <c r="P1545" s="22">
        <v>2.8</v>
      </c>
      <c r="Q1545" s="22">
        <v>0.6</v>
      </c>
      <c r="R1545" s="22">
        <v>6.7</v>
      </c>
      <c r="S1545" s="22">
        <v>1.1</v>
      </c>
    </row>
    <row r="1546" spans="2:19" ht="15.75" hidden="1">
      <c r="B1546" s="13" t="s">
        <v>270</v>
      </c>
      <c r="C1546" s="13">
        <v>1.8</v>
      </c>
      <c r="D1546" s="13">
        <v>1.8</v>
      </c>
      <c r="E1546" s="13">
        <v>1.5</v>
      </c>
      <c r="F1546" s="13">
        <v>2.1</v>
      </c>
      <c r="G1546" s="13">
        <v>3</v>
      </c>
      <c r="H1546" s="13">
        <v>1.5</v>
      </c>
      <c r="I1546" s="13">
        <v>0.4</v>
      </c>
      <c r="J1546" s="13">
        <v>3.8</v>
      </c>
      <c r="K1546" s="22">
        <v>1.3</v>
      </c>
      <c r="L1546" s="22">
        <v>1.6</v>
      </c>
      <c r="M1546" s="22">
        <v>1.2</v>
      </c>
      <c r="N1546" s="22">
        <v>0.3</v>
      </c>
      <c r="O1546" s="22">
        <v>0.4</v>
      </c>
      <c r="P1546" s="22">
        <v>2.2</v>
      </c>
      <c r="Q1546" s="22">
        <v>0.9</v>
      </c>
      <c r="R1546" s="22">
        <v>4.1</v>
      </c>
      <c r="S1546" s="22">
        <v>0.3</v>
      </c>
    </row>
    <row r="1547" spans="2:19" ht="15.75" hidden="1">
      <c r="B1547" s="13" t="s">
        <v>271</v>
      </c>
      <c r="C1547" s="13">
        <v>16.5</v>
      </c>
      <c r="D1547" s="13">
        <v>17.1</v>
      </c>
      <c r="E1547" s="13">
        <v>14.6</v>
      </c>
      <c r="F1547" s="13">
        <v>21.5</v>
      </c>
      <c r="G1547" s="13">
        <v>30.5</v>
      </c>
      <c r="H1547" s="13">
        <v>17.4</v>
      </c>
      <c r="I1547" s="13">
        <v>13.6</v>
      </c>
      <c r="J1547" s="13">
        <v>5.8</v>
      </c>
      <c r="K1547" s="22">
        <v>19.4</v>
      </c>
      <c r="L1547" s="22">
        <v>26.7</v>
      </c>
      <c r="M1547" s="22">
        <v>16</v>
      </c>
      <c r="N1547" s="22">
        <v>17.1</v>
      </c>
      <c r="O1547" s="22">
        <v>8.7</v>
      </c>
      <c r="P1547" s="22">
        <v>11.2</v>
      </c>
      <c r="Q1547" s="22">
        <v>6.9</v>
      </c>
      <c r="R1547" s="22">
        <v>12.4</v>
      </c>
      <c r="S1547" s="22">
        <v>7.8</v>
      </c>
    </row>
    <row r="1548" spans="2:19" ht="15.75" hidden="1">
      <c r="B1548" s="13" t="s">
        <v>272</v>
      </c>
      <c r="C1548" s="13">
        <v>8.7</v>
      </c>
      <c r="D1548" s="13">
        <v>8.1</v>
      </c>
      <c r="E1548" s="13">
        <v>8.1</v>
      </c>
      <c r="F1548" s="13">
        <v>14</v>
      </c>
      <c r="G1548" s="13">
        <v>12.4</v>
      </c>
      <c r="H1548" s="13">
        <v>5.7</v>
      </c>
      <c r="I1548" s="13">
        <v>9.8</v>
      </c>
      <c r="J1548" s="13">
        <v>3.2</v>
      </c>
      <c r="K1548" s="22">
        <v>8.3</v>
      </c>
      <c r="L1548" s="22">
        <v>8.4</v>
      </c>
      <c r="M1548" s="22">
        <v>6.6</v>
      </c>
      <c r="N1548" s="22">
        <v>7.3</v>
      </c>
      <c r="O1548" s="22">
        <v>3.9</v>
      </c>
      <c r="P1548" s="22">
        <v>6.3</v>
      </c>
      <c r="Q1548" s="22">
        <v>2.6</v>
      </c>
      <c r="R1548" s="22">
        <v>6.8</v>
      </c>
      <c r="S1548" s="22">
        <v>5.4</v>
      </c>
    </row>
    <row r="1549" spans="2:19" ht="15.75" hidden="1">
      <c r="B1549" s="13" t="s">
        <v>273</v>
      </c>
      <c r="C1549" s="13">
        <v>6.1</v>
      </c>
      <c r="D1549" s="13">
        <v>6</v>
      </c>
      <c r="E1549" s="13">
        <v>5.2</v>
      </c>
      <c r="F1549" s="13">
        <v>10.1</v>
      </c>
      <c r="G1549" s="13">
        <v>9.5</v>
      </c>
      <c r="H1549" s="13">
        <v>7.4</v>
      </c>
      <c r="I1549" s="13">
        <v>10.9</v>
      </c>
      <c r="J1549" s="13">
        <v>6.4</v>
      </c>
      <c r="K1549" s="22">
        <v>5.9</v>
      </c>
      <c r="L1549" s="22">
        <v>6.6</v>
      </c>
      <c r="M1549" s="22">
        <v>8.5</v>
      </c>
      <c r="N1549" s="22">
        <v>11.2</v>
      </c>
      <c r="O1549" s="22">
        <v>2.2</v>
      </c>
      <c r="P1549" s="22">
        <v>3.4</v>
      </c>
      <c r="Q1549" s="22">
        <v>1.1</v>
      </c>
      <c r="R1549" s="22">
        <v>3.6</v>
      </c>
      <c r="S1549" s="22">
        <v>6.6</v>
      </c>
    </row>
    <row r="1550" spans="2:19" ht="15.75" hidden="1">
      <c r="B1550" s="13" t="s">
        <v>274</v>
      </c>
      <c r="C1550" s="13">
        <v>6.6</v>
      </c>
      <c r="D1550" s="13">
        <v>5.9</v>
      </c>
      <c r="E1550" s="13">
        <v>6</v>
      </c>
      <c r="F1550" s="13">
        <v>4.1</v>
      </c>
      <c r="G1550" s="13">
        <v>6.3</v>
      </c>
      <c r="H1550" s="13">
        <v>8.1</v>
      </c>
      <c r="I1550" s="13">
        <v>5.5</v>
      </c>
      <c r="J1550" s="13">
        <v>6.3</v>
      </c>
      <c r="K1550" s="22">
        <v>6.9</v>
      </c>
      <c r="L1550" s="22">
        <v>7.3</v>
      </c>
      <c r="M1550" s="22">
        <v>90.9</v>
      </c>
      <c r="N1550" s="22">
        <v>1</v>
      </c>
      <c r="O1550" s="22">
        <v>4.1</v>
      </c>
      <c r="P1550" s="22">
        <v>6.5</v>
      </c>
      <c r="Q1550" s="22">
        <v>3</v>
      </c>
      <c r="R1550" s="22">
        <v>6.5</v>
      </c>
      <c r="S1550" s="22">
        <v>2.5</v>
      </c>
    </row>
    <row r="1551" spans="2:11" ht="12" customHeight="1" hidden="1">
      <c r="B1551" s="62"/>
      <c r="C1551" s="62"/>
      <c r="D1551" s="62"/>
      <c r="E1551" s="62"/>
      <c r="F1551" s="62"/>
      <c r="G1551" s="62"/>
      <c r="H1551" s="62"/>
      <c r="I1551" s="62"/>
      <c r="J1551" s="32"/>
      <c r="K1551" s="32"/>
    </row>
    <row r="1552" spans="2:11" ht="15.75" hidden="1">
      <c r="B1552" s="101" t="s">
        <v>113</v>
      </c>
      <c r="C1552" s="92"/>
      <c r="D1552" s="92"/>
      <c r="E1552" s="92"/>
      <c r="F1552" s="92"/>
      <c r="G1552" s="92"/>
      <c r="H1552" s="92"/>
      <c r="I1552" s="92"/>
      <c r="J1552" s="92"/>
      <c r="K1552" s="92"/>
    </row>
    <row r="1553" spans="2:19" ht="15.75" hidden="1">
      <c r="B1553" s="13"/>
      <c r="C1553" s="23" t="s">
        <v>125</v>
      </c>
      <c r="D1553" s="23" t="s">
        <v>242</v>
      </c>
      <c r="E1553" s="23" t="s">
        <v>244</v>
      </c>
      <c r="F1553" s="23" t="s">
        <v>250</v>
      </c>
      <c r="G1553" s="23" t="s">
        <v>235</v>
      </c>
      <c r="H1553" s="23" t="s">
        <v>236</v>
      </c>
      <c r="I1553" s="23" t="s">
        <v>51</v>
      </c>
      <c r="J1553" s="89" t="s">
        <v>45</v>
      </c>
      <c r="K1553" s="75" t="s">
        <v>122</v>
      </c>
      <c r="L1553" s="75" t="s">
        <v>46</v>
      </c>
      <c r="M1553" s="75" t="s">
        <v>47</v>
      </c>
      <c r="N1553" s="75" t="s">
        <v>124</v>
      </c>
      <c r="O1553" s="75" t="s">
        <v>247</v>
      </c>
      <c r="P1553" s="75" t="s">
        <v>48</v>
      </c>
      <c r="Q1553" s="75" t="s">
        <v>248</v>
      </c>
      <c r="R1553" s="75" t="s">
        <v>49</v>
      </c>
      <c r="S1553" s="75" t="s">
        <v>249</v>
      </c>
    </row>
    <row r="1554" spans="2:19" ht="15.75" hidden="1">
      <c r="B1554" s="13" t="s">
        <v>268</v>
      </c>
      <c r="C1554" s="13">
        <v>1.2</v>
      </c>
      <c r="D1554" s="13">
        <v>0.8</v>
      </c>
      <c r="E1554" s="13">
        <v>0.8</v>
      </c>
      <c r="F1554" s="13">
        <v>0.7</v>
      </c>
      <c r="G1554" s="13">
        <v>1.4</v>
      </c>
      <c r="H1554" s="13">
        <v>0.6</v>
      </c>
      <c r="I1554" s="13">
        <v>0.2</v>
      </c>
      <c r="J1554" s="13">
        <v>2.1</v>
      </c>
      <c r="K1554" s="22">
        <v>0.4</v>
      </c>
      <c r="L1554" s="22">
        <v>0.8</v>
      </c>
      <c r="M1554" s="22">
        <v>5.2</v>
      </c>
      <c r="N1554" s="22">
        <v>0</v>
      </c>
      <c r="O1554" s="22">
        <v>0.1</v>
      </c>
      <c r="P1554" s="22">
        <v>0.9</v>
      </c>
      <c r="Q1554" s="22">
        <v>0.2</v>
      </c>
      <c r="R1554" s="22">
        <v>0.2</v>
      </c>
      <c r="S1554" s="22">
        <v>0.5</v>
      </c>
    </row>
    <row r="1555" spans="2:19" ht="15.75" hidden="1">
      <c r="B1555" s="13" t="s">
        <v>269</v>
      </c>
      <c r="C1555" s="13">
        <v>1.7</v>
      </c>
      <c r="D1555" s="13">
        <v>1.8</v>
      </c>
      <c r="E1555" s="13">
        <v>1.4</v>
      </c>
      <c r="F1555" s="13">
        <v>0.2</v>
      </c>
      <c r="G1555" s="13">
        <v>4</v>
      </c>
      <c r="H1555" s="13">
        <v>0.9</v>
      </c>
      <c r="I1555" s="13">
        <v>1.1</v>
      </c>
      <c r="J1555" s="13">
        <v>4.2</v>
      </c>
      <c r="K1555" s="22">
        <v>1.6</v>
      </c>
      <c r="L1555" s="22">
        <v>0.9</v>
      </c>
      <c r="M1555" s="22">
        <v>2.7</v>
      </c>
      <c r="N1555" s="22">
        <v>2.1</v>
      </c>
      <c r="O1555" s="22">
        <v>0.1</v>
      </c>
      <c r="P1555" s="22">
        <v>2</v>
      </c>
      <c r="Q1555" s="22">
        <v>0.2</v>
      </c>
      <c r="R1555" s="22">
        <v>3</v>
      </c>
      <c r="S1555" s="22">
        <v>1</v>
      </c>
    </row>
    <row r="1556" spans="2:19" ht="15.75" hidden="1">
      <c r="B1556" s="13" t="s">
        <v>270</v>
      </c>
      <c r="C1556" s="13">
        <v>1.5</v>
      </c>
      <c r="D1556" s="13">
        <v>1.7</v>
      </c>
      <c r="E1556" s="13">
        <v>1.2</v>
      </c>
      <c r="F1556" s="13">
        <v>1.4</v>
      </c>
      <c r="G1556" s="13">
        <v>3.6</v>
      </c>
      <c r="H1556" s="13">
        <v>1</v>
      </c>
      <c r="I1556" s="13">
        <v>0.4</v>
      </c>
      <c r="J1556" s="13">
        <v>3.4</v>
      </c>
      <c r="K1556" s="22">
        <v>1.1</v>
      </c>
      <c r="L1556" s="22">
        <v>1.3</v>
      </c>
      <c r="M1556" s="22">
        <v>0.4</v>
      </c>
      <c r="N1556" s="22">
        <v>0.6</v>
      </c>
      <c r="O1556" s="22">
        <v>0.4</v>
      </c>
      <c r="P1556" s="22">
        <v>1.5</v>
      </c>
      <c r="Q1556" s="22">
        <v>1</v>
      </c>
      <c r="R1556" s="22">
        <v>3.1</v>
      </c>
      <c r="S1556" s="22">
        <v>1</v>
      </c>
    </row>
    <row r="1557" spans="2:19" ht="15.75" hidden="1">
      <c r="B1557" s="13" t="s">
        <v>271</v>
      </c>
      <c r="C1557" s="13">
        <v>15.4</v>
      </c>
      <c r="D1557" s="13">
        <v>15.6</v>
      </c>
      <c r="E1557" s="13">
        <v>14.1</v>
      </c>
      <c r="F1557" s="13">
        <v>13.2</v>
      </c>
      <c r="G1557" s="13">
        <v>28.4</v>
      </c>
      <c r="H1557" s="13">
        <v>14.7</v>
      </c>
      <c r="I1557" s="13">
        <v>14.3</v>
      </c>
      <c r="J1557" s="13">
        <v>4.5</v>
      </c>
      <c r="K1557" s="22">
        <v>17.6</v>
      </c>
      <c r="L1557" s="22">
        <v>24.8</v>
      </c>
      <c r="M1557" s="22">
        <v>16.9</v>
      </c>
      <c r="N1557" s="22">
        <v>18</v>
      </c>
      <c r="O1557" s="22">
        <v>7</v>
      </c>
      <c r="P1557" s="22">
        <v>11.1</v>
      </c>
      <c r="Q1557" s="22">
        <v>6.8</v>
      </c>
      <c r="R1557" s="22">
        <v>11.7</v>
      </c>
      <c r="S1557" s="22">
        <v>11</v>
      </c>
    </row>
    <row r="1558" spans="2:19" ht="15.75" hidden="1">
      <c r="B1558" s="13" t="s">
        <v>272</v>
      </c>
      <c r="C1558" s="13">
        <v>8.3</v>
      </c>
      <c r="D1558" s="13">
        <v>7.8</v>
      </c>
      <c r="E1558" s="13">
        <v>8.3</v>
      </c>
      <c r="F1558" s="13">
        <v>10.5</v>
      </c>
      <c r="G1558" s="13">
        <v>12.8</v>
      </c>
      <c r="H1558" s="13">
        <v>5.7</v>
      </c>
      <c r="I1558" s="13">
        <v>8.7</v>
      </c>
      <c r="J1558" s="13">
        <v>12.9</v>
      </c>
      <c r="K1558" s="22">
        <v>8.1</v>
      </c>
      <c r="L1558" s="22">
        <v>7.8</v>
      </c>
      <c r="M1558" s="22">
        <v>3.4</v>
      </c>
      <c r="N1558" s="22">
        <v>13.1</v>
      </c>
      <c r="O1558" s="22">
        <v>2.2</v>
      </c>
      <c r="P1558" s="22">
        <v>5</v>
      </c>
      <c r="Q1558" s="22">
        <v>1.9</v>
      </c>
      <c r="R1558" s="22">
        <v>5.1</v>
      </c>
      <c r="S1558" s="22">
        <v>4.4</v>
      </c>
    </row>
    <row r="1559" spans="2:19" ht="15.75" hidden="1">
      <c r="B1559" s="13" t="s">
        <v>273</v>
      </c>
      <c r="C1559" s="13">
        <v>5.9</v>
      </c>
      <c r="D1559" s="13">
        <v>5.9</v>
      </c>
      <c r="E1559" s="13">
        <v>5.2</v>
      </c>
      <c r="F1559" s="13">
        <v>5.5</v>
      </c>
      <c r="G1559" s="13">
        <v>9.3</v>
      </c>
      <c r="H1559" s="13">
        <v>4.8</v>
      </c>
      <c r="I1559" s="13">
        <v>8.4</v>
      </c>
      <c r="J1559" s="13">
        <v>12.5</v>
      </c>
      <c r="K1559" s="22">
        <v>5.9</v>
      </c>
      <c r="L1559" s="22">
        <v>7.3</v>
      </c>
      <c r="M1559" s="22">
        <v>5.8</v>
      </c>
      <c r="N1559" s="22">
        <v>6.9</v>
      </c>
      <c r="O1559" s="22">
        <v>1.7</v>
      </c>
      <c r="P1559" s="22">
        <v>2.7</v>
      </c>
      <c r="Q1559" s="22">
        <v>1.5</v>
      </c>
      <c r="R1559" s="22">
        <v>3.7</v>
      </c>
      <c r="S1559" s="22">
        <v>4.1</v>
      </c>
    </row>
    <row r="1560" spans="2:19" ht="15.75" hidden="1">
      <c r="B1560" s="13" t="s">
        <v>274</v>
      </c>
      <c r="C1560" s="13">
        <v>7.5</v>
      </c>
      <c r="D1560" s="13">
        <v>6.9</v>
      </c>
      <c r="E1560" s="13">
        <v>6.1</v>
      </c>
      <c r="F1560" s="13">
        <v>3.7</v>
      </c>
      <c r="G1560" s="13">
        <v>6.7</v>
      </c>
      <c r="H1560" s="13">
        <v>5.8</v>
      </c>
      <c r="I1560" s="13">
        <v>3.7</v>
      </c>
      <c r="J1560" s="13">
        <v>15.6</v>
      </c>
      <c r="K1560" s="22">
        <v>6.7</v>
      </c>
      <c r="L1560" s="22">
        <v>6.7</v>
      </c>
      <c r="M1560" s="22">
        <v>3.9</v>
      </c>
      <c r="N1560" s="22">
        <v>4.4</v>
      </c>
      <c r="O1560" s="22">
        <v>3.7</v>
      </c>
      <c r="P1560" s="22">
        <v>5</v>
      </c>
      <c r="Q1560" s="22">
        <v>5.4</v>
      </c>
      <c r="R1560" s="22">
        <v>8.5</v>
      </c>
      <c r="S1560" s="22">
        <v>3.4</v>
      </c>
    </row>
    <row r="1561" spans="2:11" ht="12" customHeight="1">
      <c r="B1561" s="62"/>
      <c r="C1561" s="62"/>
      <c r="D1561" s="62"/>
      <c r="E1561" s="62"/>
      <c r="F1561" s="62"/>
      <c r="G1561" s="62"/>
      <c r="H1561" s="62"/>
      <c r="I1561" s="62"/>
      <c r="J1561" s="32"/>
      <c r="K1561" s="32"/>
    </row>
    <row r="1562" spans="2:22" ht="32.25" customHeight="1">
      <c r="B1562" s="215" t="s">
        <v>431</v>
      </c>
      <c r="C1562" s="185"/>
      <c r="D1562" s="185"/>
      <c r="E1562" s="185"/>
      <c r="F1562" s="185"/>
      <c r="G1562" s="185"/>
      <c r="H1562" s="185"/>
      <c r="I1562" s="185"/>
      <c r="J1562" s="185"/>
      <c r="K1562" s="185"/>
      <c r="L1562" s="185"/>
      <c r="M1562" s="185"/>
      <c r="N1562" s="152"/>
      <c r="O1562" s="152"/>
      <c r="P1562" s="152"/>
      <c r="Q1562" s="152"/>
      <c r="R1562" s="152"/>
      <c r="S1562" s="152"/>
      <c r="T1562" s="152"/>
      <c r="U1562" s="152"/>
      <c r="V1562" s="152"/>
    </row>
    <row r="1563" spans="2:11" ht="15.75">
      <c r="B1563" s="62"/>
      <c r="C1563" s="62"/>
      <c r="D1563" s="62"/>
      <c r="E1563" s="62"/>
      <c r="F1563" s="62"/>
      <c r="G1563" s="62"/>
      <c r="H1563" s="62"/>
      <c r="I1563" s="62"/>
      <c r="J1563" s="32"/>
      <c r="K1563" s="32"/>
    </row>
    <row r="1564" spans="2:11" ht="15.75">
      <c r="B1564" s="132" t="s">
        <v>288</v>
      </c>
      <c r="C1564" s="62"/>
      <c r="D1564" s="62"/>
      <c r="E1564" s="62"/>
      <c r="F1564" s="62"/>
      <c r="G1564" s="62"/>
      <c r="H1564" s="62"/>
      <c r="I1564" s="62"/>
      <c r="J1564" s="32"/>
      <c r="K1564" s="32"/>
    </row>
    <row r="1565" spans="2:13" ht="15.75" hidden="1">
      <c r="B1565" s="165" t="s">
        <v>104</v>
      </c>
      <c r="C1565" s="168"/>
      <c r="D1565" s="168"/>
      <c r="E1565" s="168"/>
      <c r="F1565" s="168"/>
      <c r="G1565" s="168"/>
      <c r="H1565" s="168"/>
      <c r="I1565" s="168"/>
      <c r="J1565" s="168"/>
      <c r="K1565" s="168"/>
      <c r="L1565" s="168"/>
      <c r="M1565" s="168"/>
    </row>
    <row r="1566" spans="1:20" ht="15.75" hidden="1">
      <c r="A1566" s="35"/>
      <c r="B1566" s="13"/>
      <c r="C1566" s="23" t="s">
        <v>125</v>
      </c>
      <c r="D1566" s="23" t="s">
        <v>242</v>
      </c>
      <c r="E1566" s="23" t="s">
        <v>244</v>
      </c>
      <c r="F1566" s="23" t="s">
        <v>250</v>
      </c>
      <c r="G1566" s="36" t="s">
        <v>235</v>
      </c>
      <c r="H1566" s="36" t="s">
        <v>236</v>
      </c>
      <c r="I1566" s="36" t="s">
        <v>51</v>
      </c>
      <c r="J1566" s="13" t="s">
        <v>45</v>
      </c>
      <c r="K1566" s="22" t="s">
        <v>122</v>
      </c>
      <c r="L1566" s="22" t="s">
        <v>46</v>
      </c>
      <c r="M1566" s="22" t="s">
        <v>47</v>
      </c>
      <c r="N1566" s="22" t="s">
        <v>124</v>
      </c>
      <c r="O1566" s="22" t="s">
        <v>247</v>
      </c>
      <c r="P1566" s="22" t="s">
        <v>48</v>
      </c>
      <c r="Q1566" s="22" t="s">
        <v>248</v>
      </c>
      <c r="R1566" s="22" t="s">
        <v>49</v>
      </c>
      <c r="S1566" s="22" t="s">
        <v>249</v>
      </c>
      <c r="T1566" s="22"/>
    </row>
    <row r="1567" spans="1:20" ht="15.75" hidden="1">
      <c r="A1567" s="35">
        <v>1</v>
      </c>
      <c r="B1567" s="13" t="str">
        <f>INDEX(B1544:B1550,$A$1567)</f>
        <v>Grade 6</v>
      </c>
      <c r="C1567" s="131">
        <f>INDEX(C1544:C1550,$A$1567)/100*100%</f>
        <v>0.013000000000000001</v>
      </c>
      <c r="D1567" s="131">
        <f aca="true" t="shared" si="130" ref="D1567:S1567">INDEX(D1544:D1550,$A$1567)/100*100%</f>
        <v>0.006999999999999999</v>
      </c>
      <c r="E1567" s="131">
        <f t="shared" si="130"/>
        <v>0.009000000000000001</v>
      </c>
      <c r="F1567" s="131">
        <f t="shared" si="130"/>
        <v>0.013999999999999999</v>
      </c>
      <c r="G1567" s="131">
        <f t="shared" si="130"/>
        <v>0.006</v>
      </c>
      <c r="H1567" s="131">
        <f t="shared" si="130"/>
        <v>0.002</v>
      </c>
      <c r="I1567" s="131">
        <f t="shared" si="130"/>
        <v>0.01</v>
      </c>
      <c r="J1567" s="131">
        <f t="shared" si="130"/>
        <v>0.013000000000000001</v>
      </c>
      <c r="K1567" s="131">
        <f t="shared" si="130"/>
        <v>0.011000000000000001</v>
      </c>
      <c r="L1567" s="131">
        <f t="shared" si="130"/>
        <v>0.015</v>
      </c>
      <c r="M1567" s="131">
        <f t="shared" si="130"/>
        <v>0.052000000000000005</v>
      </c>
      <c r="N1567" s="131">
        <f t="shared" si="130"/>
        <v>0</v>
      </c>
      <c r="O1567" s="131">
        <f t="shared" si="130"/>
        <v>0.002</v>
      </c>
      <c r="P1567" s="131">
        <f t="shared" si="130"/>
        <v>0.011000000000000001</v>
      </c>
      <c r="Q1567" s="131">
        <f t="shared" si="130"/>
        <v>0.003</v>
      </c>
      <c r="R1567" s="131">
        <f t="shared" si="130"/>
        <v>0.004</v>
      </c>
      <c r="S1567" s="131">
        <f t="shared" si="130"/>
        <v>0.003</v>
      </c>
      <c r="T1567" s="22" t="s">
        <v>256</v>
      </c>
    </row>
    <row r="1568" spans="1:20" ht="15.75" hidden="1">
      <c r="A1568" s="14"/>
      <c r="B1568" s="13" t="str">
        <f>INDEX(B1554:B1560,$A$1567)</f>
        <v>Grade 6</v>
      </c>
      <c r="C1568" s="131">
        <f>INDEX(C1554:C1560,$A$1567)/100*100%</f>
        <v>0.012</v>
      </c>
      <c r="D1568" s="131">
        <f aca="true" t="shared" si="131" ref="D1568:S1568">INDEX(D1554:D1560,$A$1567)/100*100%</f>
        <v>0.008</v>
      </c>
      <c r="E1568" s="131">
        <f t="shared" si="131"/>
        <v>0.008</v>
      </c>
      <c r="F1568" s="131">
        <f t="shared" si="131"/>
        <v>0.006999999999999999</v>
      </c>
      <c r="G1568" s="131">
        <f t="shared" si="131"/>
        <v>0.013999999999999999</v>
      </c>
      <c r="H1568" s="131">
        <f t="shared" si="131"/>
        <v>0.006</v>
      </c>
      <c r="I1568" s="131">
        <f t="shared" si="131"/>
        <v>0.002</v>
      </c>
      <c r="J1568" s="131">
        <f t="shared" si="131"/>
        <v>0.021</v>
      </c>
      <c r="K1568" s="131">
        <f t="shared" si="131"/>
        <v>0.004</v>
      </c>
      <c r="L1568" s="131">
        <f t="shared" si="131"/>
        <v>0.008</v>
      </c>
      <c r="M1568" s="131">
        <f t="shared" si="131"/>
        <v>0.052000000000000005</v>
      </c>
      <c r="N1568" s="131">
        <f t="shared" si="131"/>
        <v>0</v>
      </c>
      <c r="O1568" s="131">
        <f t="shared" si="131"/>
        <v>0.001</v>
      </c>
      <c r="P1568" s="131">
        <f t="shared" si="131"/>
        <v>0.009000000000000001</v>
      </c>
      <c r="Q1568" s="131">
        <f t="shared" si="131"/>
        <v>0.002</v>
      </c>
      <c r="R1568" s="131">
        <f t="shared" si="131"/>
        <v>0.002</v>
      </c>
      <c r="S1568" s="131">
        <f t="shared" si="131"/>
        <v>0.005</v>
      </c>
      <c r="T1568" s="22" t="s">
        <v>233</v>
      </c>
    </row>
    <row r="1569" ht="15.75"/>
    <row r="1570" ht="15.75"/>
    <row r="1586" ht="15.75">
      <c r="B1586" s="15" t="s">
        <v>228</v>
      </c>
    </row>
    <row r="1587" ht="15.75">
      <c r="B1587" s="15"/>
    </row>
    <row r="1588" spans="2:22" ht="67.5" customHeight="1">
      <c r="B1588" s="210" t="s">
        <v>433</v>
      </c>
      <c r="C1588" s="194"/>
      <c r="D1588" s="194"/>
      <c r="E1588" s="194"/>
      <c r="F1588" s="194"/>
      <c r="G1588" s="194"/>
      <c r="H1588" s="194"/>
      <c r="I1588" s="194"/>
      <c r="J1588" s="194"/>
      <c r="K1588" s="194"/>
      <c r="L1588" s="194"/>
      <c r="M1588" s="194"/>
      <c r="N1588" s="152"/>
      <c r="O1588" s="152"/>
      <c r="P1588" s="152"/>
      <c r="Q1588" s="152"/>
      <c r="R1588" s="152"/>
      <c r="S1588" s="152"/>
      <c r="T1588" s="152"/>
      <c r="U1588" s="152"/>
      <c r="V1588" s="152"/>
    </row>
    <row r="1589" ht="15.75">
      <c r="B1589" s="15"/>
    </row>
    <row r="1590" spans="1:20" ht="28.5" customHeight="1">
      <c r="A1590" s="24"/>
      <c r="B1590" s="182" t="s">
        <v>32</v>
      </c>
      <c r="C1590" s="183"/>
      <c r="D1590" s="183"/>
      <c r="E1590" s="183"/>
      <c r="F1590" s="183"/>
      <c r="G1590" s="183"/>
      <c r="H1590" s="183"/>
      <c r="I1590" s="183"/>
      <c r="J1590" s="183"/>
      <c r="K1590" s="183"/>
      <c r="L1590" s="183"/>
      <c r="M1590" s="183"/>
      <c r="T1590" s="49"/>
    </row>
    <row r="1591" spans="1:22" ht="48" customHeight="1">
      <c r="A1591" s="24"/>
      <c r="B1591" s="209" t="s">
        <v>434</v>
      </c>
      <c r="C1591" s="185"/>
      <c r="D1591" s="185"/>
      <c r="E1591" s="185"/>
      <c r="F1591" s="185"/>
      <c r="G1591" s="185"/>
      <c r="H1591" s="185"/>
      <c r="I1591" s="185"/>
      <c r="J1591" s="185"/>
      <c r="K1591" s="185"/>
      <c r="L1591" s="185"/>
      <c r="M1591" s="185"/>
      <c r="N1591" s="152"/>
      <c r="O1591" s="152"/>
      <c r="P1591" s="152"/>
      <c r="Q1591" s="152"/>
      <c r="R1591" s="152"/>
      <c r="S1591" s="152"/>
      <c r="T1591" s="152"/>
      <c r="U1591" s="152"/>
      <c r="V1591" s="152"/>
    </row>
    <row r="1592" spans="1:20" ht="15.75">
      <c r="A1592" s="24"/>
      <c r="B1592" s="25"/>
      <c r="C1592" s="71"/>
      <c r="D1592" s="71"/>
      <c r="E1592" s="71"/>
      <c r="F1592" s="71"/>
      <c r="G1592" s="71"/>
      <c r="H1592" s="71"/>
      <c r="I1592" s="71"/>
      <c r="J1592" s="71"/>
      <c r="K1592" s="71"/>
      <c r="L1592" s="71"/>
      <c r="M1592" s="71"/>
      <c r="T1592" s="49"/>
    </row>
    <row r="1593" spans="1:20" ht="23.25" customHeight="1">
      <c r="A1593" s="24"/>
      <c r="B1593" s="169" t="s">
        <v>290</v>
      </c>
      <c r="C1593" s="170"/>
      <c r="D1593" s="170"/>
      <c r="E1593" s="170"/>
      <c r="F1593" s="170"/>
      <c r="G1593" s="170"/>
      <c r="H1593" s="170"/>
      <c r="I1593" s="170"/>
      <c r="J1593" s="170"/>
      <c r="K1593" s="170"/>
      <c r="L1593" s="170"/>
      <c r="M1593" s="170"/>
      <c r="T1593" s="49"/>
    </row>
    <row r="1594" spans="1:22" ht="49.5" customHeight="1">
      <c r="A1594" s="24"/>
      <c r="B1594" s="209" t="s">
        <v>435</v>
      </c>
      <c r="C1594" s="194"/>
      <c r="D1594" s="194"/>
      <c r="E1594" s="194"/>
      <c r="F1594" s="194"/>
      <c r="G1594" s="194"/>
      <c r="H1594" s="194"/>
      <c r="I1594" s="194"/>
      <c r="J1594" s="194"/>
      <c r="K1594" s="194"/>
      <c r="L1594" s="194"/>
      <c r="M1594" s="194"/>
      <c r="N1594" s="152"/>
      <c r="O1594" s="152"/>
      <c r="P1594" s="152"/>
      <c r="Q1594" s="152"/>
      <c r="R1594" s="152"/>
      <c r="S1594" s="152"/>
      <c r="T1594" s="152"/>
      <c r="U1594" s="152"/>
      <c r="V1594" s="152"/>
    </row>
    <row r="1595" spans="1:20" ht="15.75">
      <c r="A1595" s="24"/>
      <c r="B1595" s="25"/>
      <c r="C1595" s="70"/>
      <c r="D1595" s="70"/>
      <c r="E1595" s="70"/>
      <c r="F1595" s="70"/>
      <c r="G1595" s="70"/>
      <c r="H1595" s="70"/>
      <c r="I1595" s="70"/>
      <c r="J1595" s="70"/>
      <c r="K1595" s="70"/>
      <c r="L1595" s="70"/>
      <c r="M1595" s="70"/>
      <c r="T1595" s="49"/>
    </row>
    <row r="1596" spans="1:22" ht="66.75" customHeight="1">
      <c r="A1596" s="24"/>
      <c r="B1596" s="209" t="s">
        <v>436</v>
      </c>
      <c r="C1596" s="194"/>
      <c r="D1596" s="194"/>
      <c r="E1596" s="194"/>
      <c r="F1596" s="194"/>
      <c r="G1596" s="194"/>
      <c r="H1596" s="194"/>
      <c r="I1596" s="194"/>
      <c r="J1596" s="194"/>
      <c r="K1596" s="194"/>
      <c r="L1596" s="194"/>
      <c r="M1596" s="194"/>
      <c r="N1596" s="152"/>
      <c r="O1596" s="152"/>
      <c r="P1596" s="152"/>
      <c r="Q1596" s="152"/>
      <c r="R1596" s="152"/>
      <c r="S1596" s="152"/>
      <c r="T1596" s="152"/>
      <c r="U1596" s="152"/>
      <c r="V1596" s="152"/>
    </row>
    <row r="1597" spans="1:20" ht="15.75">
      <c r="A1597" s="24"/>
      <c r="B1597" s="25"/>
      <c r="C1597" s="70"/>
      <c r="D1597" s="70"/>
      <c r="E1597" s="70"/>
      <c r="F1597" s="70"/>
      <c r="G1597" s="70"/>
      <c r="H1597" s="70"/>
      <c r="I1597" s="70"/>
      <c r="J1597" s="70"/>
      <c r="K1597" s="70"/>
      <c r="L1597" s="70"/>
      <c r="M1597" s="70"/>
      <c r="T1597" s="49"/>
    </row>
    <row r="1598" spans="1:20" ht="15.75">
      <c r="A1598" s="24"/>
      <c r="B1598" s="133" t="s">
        <v>437</v>
      </c>
      <c r="C1598" s="71"/>
      <c r="D1598" s="71"/>
      <c r="E1598" s="71"/>
      <c r="F1598" s="71"/>
      <c r="G1598" s="71"/>
      <c r="H1598" s="71"/>
      <c r="I1598" s="71"/>
      <c r="J1598" s="71"/>
      <c r="K1598" s="71"/>
      <c r="L1598" s="71"/>
      <c r="M1598" s="71"/>
      <c r="T1598" s="49"/>
    </row>
    <row r="1599" spans="2:20" s="12" customFormat="1" ht="15" customHeight="1" hidden="1">
      <c r="B1599" s="193" t="s">
        <v>141</v>
      </c>
      <c r="C1599" s="193"/>
      <c r="D1599" s="193"/>
      <c r="E1599" s="193"/>
      <c r="F1599" s="193"/>
      <c r="G1599" s="193"/>
      <c r="H1599" s="193"/>
      <c r="I1599" s="193"/>
      <c r="J1599" s="193"/>
      <c r="K1599" s="193"/>
      <c r="L1599" s="193"/>
      <c r="M1599" s="193"/>
      <c r="N1599" s="193"/>
      <c r="O1599" s="193"/>
      <c r="P1599" s="193"/>
      <c r="Q1599" s="193"/>
      <c r="R1599" s="193"/>
      <c r="S1599" s="193"/>
      <c r="T1599" s="193"/>
    </row>
    <row r="1600" spans="2:20" s="12" customFormat="1" ht="63" hidden="1">
      <c r="B1600" s="54" t="s">
        <v>17</v>
      </c>
      <c r="C1600" s="54" t="s">
        <v>239</v>
      </c>
      <c r="D1600" s="54" t="s">
        <v>360</v>
      </c>
      <c r="E1600" s="54" t="s">
        <v>237</v>
      </c>
      <c r="F1600" s="54" t="s">
        <v>246</v>
      </c>
      <c r="G1600" s="54" t="s">
        <v>240</v>
      </c>
      <c r="H1600" s="54" t="s">
        <v>361</v>
      </c>
      <c r="I1600" s="54" t="s">
        <v>239</v>
      </c>
      <c r="J1600" s="54" t="s">
        <v>360</v>
      </c>
      <c r="K1600" s="54" t="s">
        <v>237</v>
      </c>
      <c r="L1600" s="54" t="s">
        <v>246</v>
      </c>
      <c r="M1600" s="54" t="s">
        <v>240</v>
      </c>
      <c r="N1600" s="54" t="s">
        <v>361</v>
      </c>
      <c r="O1600" s="22" t="s">
        <v>260</v>
      </c>
      <c r="P1600" s="22" t="s">
        <v>18</v>
      </c>
      <c r="Q1600" s="22" t="s">
        <v>19</v>
      </c>
      <c r="R1600" s="22" t="s">
        <v>20</v>
      </c>
      <c r="S1600" s="22" t="s">
        <v>21</v>
      </c>
      <c r="T1600" s="22" t="s">
        <v>22</v>
      </c>
    </row>
    <row r="1601" spans="2:20" s="12" customFormat="1" ht="15.75" hidden="1">
      <c r="B1601" s="22" t="s">
        <v>223</v>
      </c>
      <c r="C1601" s="91">
        <f>SUM(C1602:C1615)</f>
        <v>7399</v>
      </c>
      <c r="D1601" s="91">
        <f aca="true" t="shared" si="132" ref="D1601:N1601">SUM(D1602:D1615)</f>
        <v>1222</v>
      </c>
      <c r="E1601" s="91">
        <f t="shared" si="132"/>
        <v>12711</v>
      </c>
      <c r="F1601" s="91">
        <f t="shared" si="132"/>
        <v>103</v>
      </c>
      <c r="G1601" s="91">
        <f t="shared" si="132"/>
        <v>7536</v>
      </c>
      <c r="H1601" s="91">
        <f t="shared" si="132"/>
        <v>16426</v>
      </c>
      <c r="I1601" s="91">
        <f t="shared" si="132"/>
        <v>1122</v>
      </c>
      <c r="J1601" s="91">
        <f t="shared" si="132"/>
        <v>657</v>
      </c>
      <c r="K1601" s="91">
        <f t="shared" si="132"/>
        <v>2264</v>
      </c>
      <c r="L1601" s="91">
        <f t="shared" si="132"/>
        <v>5</v>
      </c>
      <c r="M1601" s="91">
        <f t="shared" si="132"/>
        <v>2753</v>
      </c>
      <c r="N1601" s="91">
        <f t="shared" si="132"/>
        <v>2640</v>
      </c>
      <c r="O1601" s="134">
        <f aca="true" t="shared" si="133" ref="O1601:T1601">I1601/C1601</f>
        <v>0.15164211379916204</v>
      </c>
      <c r="P1601" s="134">
        <f t="shared" si="133"/>
        <v>0.5376432078559739</v>
      </c>
      <c r="Q1601" s="134">
        <f t="shared" si="133"/>
        <v>0.17811344504759657</v>
      </c>
      <c r="R1601" s="134">
        <f t="shared" si="133"/>
        <v>0.04854368932038835</v>
      </c>
      <c r="S1601" s="134">
        <f t="shared" si="133"/>
        <v>0.3653131634819533</v>
      </c>
      <c r="T1601" s="134">
        <f t="shared" si="133"/>
        <v>0.1607208084743699</v>
      </c>
    </row>
    <row r="1602" spans="2:20" s="12" customFormat="1" ht="15" customHeight="1" hidden="1">
      <c r="B1602" s="40" t="s">
        <v>50</v>
      </c>
      <c r="C1602" s="68">
        <v>367</v>
      </c>
      <c r="D1602" s="68">
        <v>8</v>
      </c>
      <c r="E1602" s="68">
        <v>103</v>
      </c>
      <c r="F1602" s="68">
        <v>0</v>
      </c>
      <c r="G1602" s="68">
        <v>66</v>
      </c>
      <c r="H1602" s="68">
        <v>233</v>
      </c>
      <c r="I1602" s="68">
        <v>120</v>
      </c>
      <c r="J1602" s="68">
        <v>5</v>
      </c>
      <c r="K1602" s="68">
        <v>24</v>
      </c>
      <c r="L1602" s="68">
        <v>0</v>
      </c>
      <c r="M1602" s="68">
        <v>33</v>
      </c>
      <c r="N1602" s="68">
        <v>54</v>
      </c>
      <c r="O1602" s="134">
        <f aca="true" t="shared" si="134" ref="O1602:O1615">I1602/C1602</f>
        <v>0.32697547683923706</v>
      </c>
      <c r="P1602" s="134">
        <f aca="true" t="shared" si="135" ref="P1602:P1615">J1602/D1602</f>
        <v>0.625</v>
      </c>
      <c r="Q1602" s="134">
        <f aca="true" t="shared" si="136" ref="Q1602:Q1615">K1602/E1602</f>
        <v>0.23300970873786409</v>
      </c>
      <c r="R1602" s="134" t="e">
        <f>NA()</f>
        <v>#N/A</v>
      </c>
      <c r="S1602" s="134">
        <f aca="true" t="shared" si="137" ref="S1602:T1608">M1602/G1602</f>
        <v>0.5</v>
      </c>
      <c r="T1602" s="134">
        <f t="shared" si="137"/>
        <v>0.2317596566523605</v>
      </c>
    </row>
    <row r="1603" spans="2:20" s="66" customFormat="1" ht="15" customHeight="1" hidden="1">
      <c r="B1603" s="67" t="s">
        <v>235</v>
      </c>
      <c r="C1603" s="68">
        <v>2663</v>
      </c>
      <c r="D1603" s="68">
        <v>83</v>
      </c>
      <c r="E1603" s="68">
        <v>5460</v>
      </c>
      <c r="F1603" s="68">
        <v>24</v>
      </c>
      <c r="G1603" s="68">
        <v>367</v>
      </c>
      <c r="H1603" s="68">
        <v>7026</v>
      </c>
      <c r="I1603" s="68">
        <v>362</v>
      </c>
      <c r="J1603" s="68">
        <v>50</v>
      </c>
      <c r="K1603" s="68">
        <v>1086</v>
      </c>
      <c r="L1603" s="68">
        <v>0</v>
      </c>
      <c r="M1603" s="68">
        <v>166</v>
      </c>
      <c r="N1603" s="68">
        <v>1224</v>
      </c>
      <c r="O1603" s="134">
        <f t="shared" si="134"/>
        <v>0.13593691325572663</v>
      </c>
      <c r="P1603" s="134">
        <f t="shared" si="135"/>
        <v>0.6024096385542169</v>
      </c>
      <c r="Q1603" s="134">
        <f t="shared" si="136"/>
        <v>0.1989010989010989</v>
      </c>
      <c r="R1603" s="134">
        <f>L1603/F1603</f>
        <v>0</v>
      </c>
      <c r="S1603" s="134">
        <f t="shared" si="137"/>
        <v>0.45231607629427795</v>
      </c>
      <c r="T1603" s="134">
        <f t="shared" si="137"/>
        <v>0.17421007685738685</v>
      </c>
    </row>
    <row r="1604" spans="2:20" s="12" customFormat="1" ht="15.75" hidden="1">
      <c r="B1604" s="40" t="s">
        <v>200</v>
      </c>
      <c r="C1604" s="68">
        <v>154</v>
      </c>
      <c r="D1604" s="68">
        <v>30</v>
      </c>
      <c r="E1604" s="68">
        <v>359</v>
      </c>
      <c r="F1604" s="68">
        <v>8</v>
      </c>
      <c r="G1604" s="68">
        <v>664</v>
      </c>
      <c r="H1604" s="68">
        <v>440</v>
      </c>
      <c r="I1604" s="68">
        <v>13</v>
      </c>
      <c r="J1604" s="68">
        <v>10</v>
      </c>
      <c r="K1604" s="68">
        <v>23</v>
      </c>
      <c r="L1604" s="68">
        <v>5</v>
      </c>
      <c r="M1604" s="68">
        <v>145</v>
      </c>
      <c r="N1604" s="68">
        <v>26</v>
      </c>
      <c r="O1604" s="134">
        <f t="shared" si="134"/>
        <v>0.08441558441558442</v>
      </c>
      <c r="P1604" s="134">
        <f t="shared" si="135"/>
        <v>0.3333333333333333</v>
      </c>
      <c r="Q1604" s="134">
        <f t="shared" si="136"/>
        <v>0.06406685236768803</v>
      </c>
      <c r="R1604" s="134">
        <f>L1604/F1604</f>
        <v>0.625</v>
      </c>
      <c r="S1604" s="134">
        <f t="shared" si="137"/>
        <v>0.2183734939759036</v>
      </c>
      <c r="T1604" s="134">
        <f t="shared" si="137"/>
        <v>0.05909090909090909</v>
      </c>
    </row>
    <row r="1605" spans="2:20" s="12" customFormat="1" ht="15.75" hidden="1">
      <c r="B1605" s="40" t="s">
        <v>201</v>
      </c>
      <c r="C1605" s="68">
        <v>452</v>
      </c>
      <c r="D1605" s="68" t="s">
        <v>362</v>
      </c>
      <c r="E1605" s="68">
        <v>63</v>
      </c>
      <c r="F1605" s="68" t="s">
        <v>362</v>
      </c>
      <c r="G1605" s="68">
        <v>26</v>
      </c>
      <c r="H1605" s="68">
        <v>246</v>
      </c>
      <c r="I1605" s="68">
        <v>74</v>
      </c>
      <c r="J1605" s="68" t="s">
        <v>362</v>
      </c>
      <c r="K1605" s="68">
        <v>9</v>
      </c>
      <c r="L1605" s="68">
        <v>0</v>
      </c>
      <c r="M1605" s="68">
        <v>12</v>
      </c>
      <c r="N1605" s="68">
        <v>22</v>
      </c>
      <c r="O1605" s="134">
        <f t="shared" si="134"/>
        <v>0.16371681415929204</v>
      </c>
      <c r="P1605" s="134" t="e">
        <f>NA()</f>
        <v>#N/A</v>
      </c>
      <c r="Q1605" s="134">
        <f t="shared" si="136"/>
        <v>0.14285714285714285</v>
      </c>
      <c r="R1605" s="134" t="e">
        <f>NA()</f>
        <v>#N/A</v>
      </c>
      <c r="S1605" s="134">
        <f t="shared" si="137"/>
        <v>0.46153846153846156</v>
      </c>
      <c r="T1605" s="134">
        <f t="shared" si="137"/>
        <v>0.08943089430894309</v>
      </c>
    </row>
    <row r="1606" spans="2:20" s="12" customFormat="1" ht="15.75" hidden="1">
      <c r="B1606" s="40" t="s">
        <v>202</v>
      </c>
      <c r="C1606" s="68">
        <v>382</v>
      </c>
      <c r="D1606" s="68">
        <v>25</v>
      </c>
      <c r="E1606" s="68">
        <v>278</v>
      </c>
      <c r="F1606" s="68">
        <v>0</v>
      </c>
      <c r="G1606" s="68">
        <v>87</v>
      </c>
      <c r="H1606" s="68">
        <v>428</v>
      </c>
      <c r="I1606" s="68">
        <v>42</v>
      </c>
      <c r="J1606" s="68">
        <v>7</v>
      </c>
      <c r="K1606" s="68">
        <v>40</v>
      </c>
      <c r="L1606" s="68">
        <v>0</v>
      </c>
      <c r="M1606" s="68">
        <v>22</v>
      </c>
      <c r="N1606" s="68">
        <v>47</v>
      </c>
      <c r="O1606" s="134">
        <f t="shared" si="134"/>
        <v>0.1099476439790576</v>
      </c>
      <c r="P1606" s="134">
        <f t="shared" si="135"/>
        <v>0.28</v>
      </c>
      <c r="Q1606" s="134">
        <f t="shared" si="136"/>
        <v>0.14388489208633093</v>
      </c>
      <c r="R1606" s="134" t="e">
        <f>L1606/F1606</f>
        <v>#DIV/0!</v>
      </c>
      <c r="S1606" s="134">
        <f t="shared" si="137"/>
        <v>0.25287356321839083</v>
      </c>
      <c r="T1606" s="134">
        <f t="shared" si="137"/>
        <v>0.10981308411214953</v>
      </c>
    </row>
    <row r="1607" spans="2:20" s="12" customFormat="1" ht="15.75" hidden="1">
      <c r="B1607" s="40" t="s">
        <v>203</v>
      </c>
      <c r="C1607" s="68">
        <v>1137</v>
      </c>
      <c r="D1607" s="68">
        <v>67</v>
      </c>
      <c r="E1607" s="68">
        <v>2639</v>
      </c>
      <c r="F1607" s="68">
        <v>7</v>
      </c>
      <c r="G1607" s="68">
        <v>731</v>
      </c>
      <c r="H1607" s="68">
        <v>3234</v>
      </c>
      <c r="I1607" s="68">
        <v>234</v>
      </c>
      <c r="J1607" s="68">
        <v>29</v>
      </c>
      <c r="K1607" s="68">
        <v>575</v>
      </c>
      <c r="L1607" s="68">
        <v>0</v>
      </c>
      <c r="M1607" s="68">
        <v>397</v>
      </c>
      <c r="N1607" s="68">
        <v>673</v>
      </c>
      <c r="O1607" s="134">
        <f t="shared" si="134"/>
        <v>0.20580474934036938</v>
      </c>
      <c r="P1607" s="134">
        <f t="shared" si="135"/>
        <v>0.43283582089552236</v>
      </c>
      <c r="Q1607" s="134">
        <f t="shared" si="136"/>
        <v>0.21788556271314893</v>
      </c>
      <c r="R1607" s="134">
        <f>L1607/F1607</f>
        <v>0</v>
      </c>
      <c r="S1607" s="134">
        <f t="shared" si="137"/>
        <v>0.5430916552667578</v>
      </c>
      <c r="T1607" s="134">
        <f t="shared" si="137"/>
        <v>0.20810142238713666</v>
      </c>
    </row>
    <row r="1608" spans="2:20" s="12" customFormat="1" ht="15.75" hidden="1">
      <c r="B1608" s="40" t="s">
        <v>204</v>
      </c>
      <c r="C1608" s="68">
        <v>233</v>
      </c>
      <c r="D1608" s="68">
        <v>82</v>
      </c>
      <c r="E1608" s="68">
        <v>1285</v>
      </c>
      <c r="F1608" s="68">
        <v>10</v>
      </c>
      <c r="G1608" s="68">
        <v>391</v>
      </c>
      <c r="H1608" s="68">
        <v>1362</v>
      </c>
      <c r="I1608" s="68">
        <v>48</v>
      </c>
      <c r="J1608" s="68">
        <v>40</v>
      </c>
      <c r="K1608" s="68">
        <v>221</v>
      </c>
      <c r="L1608" s="68">
        <v>0</v>
      </c>
      <c r="M1608" s="68">
        <v>141</v>
      </c>
      <c r="N1608" s="68">
        <v>221</v>
      </c>
      <c r="O1608" s="134">
        <f t="shared" si="134"/>
        <v>0.20600858369098712</v>
      </c>
      <c r="P1608" s="134">
        <f t="shared" si="135"/>
        <v>0.4878048780487805</v>
      </c>
      <c r="Q1608" s="134">
        <f t="shared" si="136"/>
        <v>0.17198443579766537</v>
      </c>
      <c r="R1608" s="134">
        <f>L1608/F1608</f>
        <v>0</v>
      </c>
      <c r="S1608" s="134">
        <f t="shared" si="137"/>
        <v>0.36061381074168797</v>
      </c>
      <c r="T1608" s="134">
        <f t="shared" si="137"/>
        <v>0.16226138032305434</v>
      </c>
    </row>
    <row r="1609" spans="2:20" s="12" customFormat="1" ht="15.75" hidden="1">
      <c r="B1609" s="40" t="s">
        <v>205</v>
      </c>
      <c r="C1609" s="68">
        <v>277</v>
      </c>
      <c r="D1609" s="68">
        <v>0</v>
      </c>
      <c r="E1609" s="68">
        <v>56</v>
      </c>
      <c r="F1609" s="68">
        <v>0</v>
      </c>
      <c r="G1609" s="68">
        <v>7</v>
      </c>
      <c r="H1609" s="68">
        <v>214</v>
      </c>
      <c r="I1609" s="68">
        <v>15</v>
      </c>
      <c r="J1609" s="68">
        <v>0</v>
      </c>
      <c r="K1609" s="68">
        <v>0</v>
      </c>
      <c r="L1609" s="68">
        <v>0</v>
      </c>
      <c r="M1609" s="68" t="s">
        <v>362</v>
      </c>
      <c r="N1609" s="68">
        <v>9</v>
      </c>
      <c r="O1609" s="134">
        <f t="shared" si="134"/>
        <v>0.05415162454873646</v>
      </c>
      <c r="P1609" s="134" t="e">
        <f>NA()</f>
        <v>#N/A</v>
      </c>
      <c r="Q1609" s="134">
        <f t="shared" si="136"/>
        <v>0</v>
      </c>
      <c r="R1609" s="134" t="e">
        <f>NA()</f>
        <v>#N/A</v>
      </c>
      <c r="S1609" s="134" t="e">
        <f>NA()</f>
        <v>#N/A</v>
      </c>
      <c r="T1609" s="134">
        <f aca="true" t="shared" si="138" ref="T1609:T1615">N1609/H1609</f>
        <v>0.04205607476635514</v>
      </c>
    </row>
    <row r="1610" spans="2:20" s="12" customFormat="1" ht="15.75" hidden="1">
      <c r="B1610" s="40" t="s">
        <v>206</v>
      </c>
      <c r="C1610" s="68">
        <v>44</v>
      </c>
      <c r="D1610" s="68">
        <v>5</v>
      </c>
      <c r="E1610" s="68">
        <v>104</v>
      </c>
      <c r="F1610" s="68">
        <v>0</v>
      </c>
      <c r="G1610" s="68">
        <v>140</v>
      </c>
      <c r="H1610" s="68">
        <v>112</v>
      </c>
      <c r="I1610" s="68">
        <v>11</v>
      </c>
      <c r="J1610" s="68">
        <v>0</v>
      </c>
      <c r="K1610" s="68">
        <v>18</v>
      </c>
      <c r="L1610" s="68">
        <v>0</v>
      </c>
      <c r="M1610" s="68">
        <v>50</v>
      </c>
      <c r="N1610" s="68">
        <v>14</v>
      </c>
      <c r="O1610" s="134">
        <f t="shared" si="134"/>
        <v>0.25</v>
      </c>
      <c r="P1610" s="134">
        <f t="shared" si="135"/>
        <v>0</v>
      </c>
      <c r="Q1610" s="134">
        <f t="shared" si="136"/>
        <v>0.17307692307692307</v>
      </c>
      <c r="R1610" s="134" t="e">
        <f>NA()</f>
        <v>#N/A</v>
      </c>
      <c r="S1610" s="134">
        <f aca="true" t="shared" si="139" ref="S1610:S1615">M1610/G1610</f>
        <v>0.35714285714285715</v>
      </c>
      <c r="T1610" s="134">
        <f t="shared" si="138"/>
        <v>0.125</v>
      </c>
    </row>
    <row r="1611" spans="2:20" s="12" customFormat="1" ht="15.75" hidden="1">
      <c r="B1611" s="40" t="s">
        <v>207</v>
      </c>
      <c r="C1611" s="68">
        <v>175</v>
      </c>
      <c r="D1611" s="68">
        <v>35</v>
      </c>
      <c r="E1611" s="68">
        <v>273</v>
      </c>
      <c r="F1611" s="68">
        <v>6</v>
      </c>
      <c r="G1611" s="68">
        <v>895</v>
      </c>
      <c r="H1611" s="68">
        <v>295</v>
      </c>
      <c r="I1611" s="68">
        <v>22</v>
      </c>
      <c r="J1611" s="68">
        <v>20</v>
      </c>
      <c r="K1611" s="68">
        <v>50</v>
      </c>
      <c r="L1611" s="68">
        <v>0</v>
      </c>
      <c r="M1611" s="68">
        <v>356</v>
      </c>
      <c r="N1611" s="68">
        <v>38</v>
      </c>
      <c r="O1611" s="134">
        <f t="shared" si="134"/>
        <v>0.12571428571428572</v>
      </c>
      <c r="P1611" s="134">
        <f t="shared" si="135"/>
        <v>0.5714285714285714</v>
      </c>
      <c r="Q1611" s="134">
        <f t="shared" si="136"/>
        <v>0.18315018315018314</v>
      </c>
      <c r="R1611" s="134">
        <f>L1611/F1611</f>
        <v>0</v>
      </c>
      <c r="S1611" s="134">
        <f t="shared" si="139"/>
        <v>0.39776536312849164</v>
      </c>
      <c r="T1611" s="134">
        <f t="shared" si="138"/>
        <v>0.1288135593220339</v>
      </c>
    </row>
    <row r="1612" spans="2:20" s="12" customFormat="1" ht="15.75" hidden="1">
      <c r="B1612" s="40" t="s">
        <v>208</v>
      </c>
      <c r="C1612" s="68">
        <v>595</v>
      </c>
      <c r="D1612" s="68">
        <v>67</v>
      </c>
      <c r="E1612" s="68">
        <v>882</v>
      </c>
      <c r="F1612" s="68">
        <v>16</v>
      </c>
      <c r="G1612" s="68">
        <v>874</v>
      </c>
      <c r="H1612" s="68">
        <v>1190</v>
      </c>
      <c r="I1612" s="68">
        <v>29</v>
      </c>
      <c r="J1612" s="68">
        <v>25</v>
      </c>
      <c r="K1612" s="68">
        <v>54</v>
      </c>
      <c r="L1612" s="68">
        <v>0</v>
      </c>
      <c r="M1612" s="68">
        <v>156</v>
      </c>
      <c r="N1612" s="68">
        <v>71</v>
      </c>
      <c r="O1612" s="134">
        <f t="shared" si="134"/>
        <v>0.04873949579831933</v>
      </c>
      <c r="P1612" s="134">
        <f t="shared" si="135"/>
        <v>0.373134328358209</v>
      </c>
      <c r="Q1612" s="134">
        <f t="shared" si="136"/>
        <v>0.061224489795918366</v>
      </c>
      <c r="R1612" s="134">
        <f>L1612/F1612</f>
        <v>0</v>
      </c>
      <c r="S1612" s="134">
        <f t="shared" si="139"/>
        <v>0.17848970251716248</v>
      </c>
      <c r="T1612" s="134">
        <f t="shared" si="138"/>
        <v>0.05966386554621849</v>
      </c>
    </row>
    <row r="1613" spans="2:20" s="12" customFormat="1" ht="15.75" customHeight="1" hidden="1">
      <c r="B1613" s="40" t="s">
        <v>209</v>
      </c>
      <c r="C1613" s="68">
        <v>360</v>
      </c>
      <c r="D1613" s="68">
        <v>613</v>
      </c>
      <c r="E1613" s="68">
        <v>546</v>
      </c>
      <c r="F1613" s="68">
        <v>13</v>
      </c>
      <c r="G1613" s="68">
        <v>2008</v>
      </c>
      <c r="H1613" s="68">
        <v>627</v>
      </c>
      <c r="I1613" s="68">
        <v>31</v>
      </c>
      <c r="J1613" s="68">
        <v>360</v>
      </c>
      <c r="K1613" s="68">
        <v>61</v>
      </c>
      <c r="L1613" s="68">
        <v>0</v>
      </c>
      <c r="M1613" s="68">
        <v>682</v>
      </c>
      <c r="N1613" s="68">
        <v>52</v>
      </c>
      <c r="O1613" s="134">
        <f t="shared" si="134"/>
        <v>0.08611111111111111</v>
      </c>
      <c r="P1613" s="134">
        <f t="shared" si="135"/>
        <v>0.5872756933115824</v>
      </c>
      <c r="Q1613" s="134">
        <f t="shared" si="136"/>
        <v>0.11172161172161173</v>
      </c>
      <c r="R1613" s="134">
        <f>L1613/F1613</f>
        <v>0</v>
      </c>
      <c r="S1613" s="134">
        <f t="shared" si="139"/>
        <v>0.3396414342629482</v>
      </c>
      <c r="T1613" s="134">
        <f t="shared" si="138"/>
        <v>0.08293460925039872</v>
      </c>
    </row>
    <row r="1614" spans="2:20" s="12" customFormat="1" ht="15.75" hidden="1">
      <c r="B1614" s="40" t="s">
        <v>210</v>
      </c>
      <c r="C1614" s="68">
        <v>481</v>
      </c>
      <c r="D1614" s="68">
        <v>171</v>
      </c>
      <c r="E1614" s="68">
        <v>545</v>
      </c>
      <c r="F1614" s="68">
        <v>9</v>
      </c>
      <c r="G1614" s="68">
        <v>842</v>
      </c>
      <c r="H1614" s="68">
        <v>877</v>
      </c>
      <c r="I1614" s="68">
        <v>112</v>
      </c>
      <c r="J1614" s="68">
        <v>103</v>
      </c>
      <c r="K1614" s="68">
        <v>91</v>
      </c>
      <c r="L1614" s="68">
        <v>0</v>
      </c>
      <c r="M1614" s="68">
        <v>505</v>
      </c>
      <c r="N1614" s="68">
        <v>173</v>
      </c>
      <c r="O1614" s="134">
        <f t="shared" si="134"/>
        <v>0.23284823284823286</v>
      </c>
      <c r="P1614" s="134">
        <f t="shared" si="135"/>
        <v>0.6023391812865497</v>
      </c>
      <c r="Q1614" s="134">
        <f t="shared" si="136"/>
        <v>0.1669724770642202</v>
      </c>
      <c r="R1614" s="134">
        <f>L1614/F1614</f>
        <v>0</v>
      </c>
      <c r="S1614" s="134">
        <f t="shared" si="139"/>
        <v>0.5997624703087886</v>
      </c>
      <c r="T1614" s="134">
        <f t="shared" si="138"/>
        <v>0.19726339794754846</v>
      </c>
    </row>
    <row r="1615" spans="2:20" s="12" customFormat="1" ht="15.75" hidden="1">
      <c r="B1615" s="40" t="s">
        <v>211</v>
      </c>
      <c r="C1615" s="68">
        <v>79</v>
      </c>
      <c r="D1615" s="68">
        <v>36</v>
      </c>
      <c r="E1615" s="68">
        <v>118</v>
      </c>
      <c r="F1615" s="68">
        <v>10</v>
      </c>
      <c r="G1615" s="68">
        <v>438</v>
      </c>
      <c r="H1615" s="68">
        <v>142</v>
      </c>
      <c r="I1615" s="68">
        <v>9</v>
      </c>
      <c r="J1615" s="68">
        <v>8</v>
      </c>
      <c r="K1615" s="68">
        <v>12</v>
      </c>
      <c r="L1615" s="68">
        <v>0</v>
      </c>
      <c r="M1615" s="68">
        <v>88</v>
      </c>
      <c r="N1615" s="68">
        <v>16</v>
      </c>
      <c r="O1615" s="134">
        <f t="shared" si="134"/>
        <v>0.11392405063291139</v>
      </c>
      <c r="P1615" s="134">
        <f t="shared" si="135"/>
        <v>0.2222222222222222</v>
      </c>
      <c r="Q1615" s="134">
        <f t="shared" si="136"/>
        <v>0.1016949152542373</v>
      </c>
      <c r="R1615" s="134">
        <f>L1615/F1615</f>
        <v>0</v>
      </c>
      <c r="S1615" s="134">
        <f t="shared" si="139"/>
        <v>0.2009132420091324</v>
      </c>
      <c r="T1615" s="134">
        <f t="shared" si="138"/>
        <v>0.11267605633802817</v>
      </c>
    </row>
    <row r="1616" spans="2:11" ht="15" customHeight="1">
      <c r="B1616" s="44"/>
      <c r="C1616" s="44"/>
      <c r="D1616" s="44"/>
      <c r="E1616" s="44"/>
      <c r="F1616" s="44"/>
      <c r="G1616" s="44"/>
      <c r="H1616" s="44"/>
      <c r="I1616" s="44"/>
      <c r="J1616" s="44"/>
      <c r="K1616" s="44"/>
    </row>
    <row r="1617" spans="2:11" ht="15.75">
      <c r="B1617" s="44"/>
      <c r="C1617" s="44"/>
      <c r="D1617" s="44"/>
      <c r="E1617" s="44"/>
      <c r="F1617" s="44"/>
      <c r="G1617" s="44"/>
      <c r="H1617" s="44"/>
      <c r="I1617" s="44"/>
      <c r="J1617" s="44"/>
      <c r="K1617" s="44"/>
    </row>
    <row r="1618" spans="2:11" ht="15.75">
      <c r="B1618" s="44"/>
      <c r="C1618" s="44"/>
      <c r="D1618" s="44"/>
      <c r="E1618" s="44"/>
      <c r="F1618" s="44"/>
      <c r="G1618" s="44"/>
      <c r="H1618" s="44"/>
      <c r="I1618" s="44"/>
      <c r="K1618" s="53"/>
    </row>
    <row r="1619" ht="15.75">
      <c r="K1619" s="53"/>
    </row>
    <row r="1620" ht="15.75">
      <c r="K1620" s="53"/>
    </row>
    <row r="1621" ht="15.75">
      <c r="K1621" s="53"/>
    </row>
    <row r="1622" ht="15.75">
      <c r="K1622" s="53"/>
    </row>
    <row r="1623" ht="15.75">
      <c r="K1623" s="53"/>
    </row>
    <row r="1624" ht="15.75">
      <c r="K1624" s="53"/>
    </row>
    <row r="1625" ht="15.75">
      <c r="K1625" s="53"/>
    </row>
    <row r="1626" ht="15.75">
      <c r="K1626" s="53"/>
    </row>
    <row r="1627" ht="15.75">
      <c r="K1627" s="53"/>
    </row>
    <row r="1628" ht="15.75">
      <c r="K1628" s="53"/>
    </row>
    <row r="1629" ht="15.75">
      <c r="K1629" s="53"/>
    </row>
    <row r="1630" ht="15.75">
      <c r="K1630" s="53"/>
    </row>
    <row r="1631" ht="15.75">
      <c r="K1631" s="53"/>
    </row>
    <row r="1632" ht="15.75">
      <c r="K1632" s="53"/>
    </row>
    <row r="1633" ht="15.75">
      <c r="K1633" s="53"/>
    </row>
    <row r="1634" ht="15.75">
      <c r="K1634" s="53"/>
    </row>
    <row r="1635" spans="2:11" ht="15.75">
      <c r="B1635" t="s">
        <v>1</v>
      </c>
      <c r="K1635" s="53"/>
    </row>
    <row r="1636" spans="2:11" ht="15.75">
      <c r="B1636" t="s">
        <v>305</v>
      </c>
      <c r="K1636" s="53"/>
    </row>
    <row r="1637" ht="15.75">
      <c r="K1637" s="53"/>
    </row>
    <row r="1638" spans="1:20" ht="30.75" customHeight="1">
      <c r="A1638" s="24"/>
      <c r="B1638" s="169" t="s">
        <v>291</v>
      </c>
      <c r="C1638" s="170"/>
      <c r="D1638" s="170"/>
      <c r="E1638" s="170"/>
      <c r="F1638" s="170"/>
      <c r="G1638" s="170"/>
      <c r="H1638" s="170"/>
      <c r="I1638" s="170"/>
      <c r="J1638" s="170"/>
      <c r="K1638" s="170"/>
      <c r="L1638" s="170"/>
      <c r="M1638" s="170"/>
      <c r="T1638" s="49"/>
    </row>
    <row r="1639" spans="2:22" ht="65.25" customHeight="1">
      <c r="B1639" s="194" t="s">
        <v>488</v>
      </c>
      <c r="C1639" s="194"/>
      <c r="D1639" s="194"/>
      <c r="E1639" s="194"/>
      <c r="F1639" s="194"/>
      <c r="G1639" s="194"/>
      <c r="H1639" s="194"/>
      <c r="I1639" s="194"/>
      <c r="J1639" s="194"/>
      <c r="K1639" s="194"/>
      <c r="L1639" s="194"/>
      <c r="M1639" s="194"/>
      <c r="N1639" s="152"/>
      <c r="O1639" s="152"/>
      <c r="P1639" s="152"/>
      <c r="Q1639" s="152"/>
      <c r="R1639" s="152"/>
      <c r="S1639" s="152"/>
      <c r="T1639" s="152"/>
      <c r="U1639" s="152"/>
      <c r="V1639" s="152"/>
    </row>
    <row r="1640" ht="15.75">
      <c r="K1640" s="53"/>
    </row>
    <row r="1641" spans="2:11" ht="15.75">
      <c r="B1641" s="138" t="s">
        <v>439</v>
      </c>
      <c r="K1641" s="53"/>
    </row>
    <row r="1642" spans="2:20" s="12" customFormat="1" ht="15" customHeight="1" hidden="1">
      <c r="B1642" s="192" t="s">
        <v>287</v>
      </c>
      <c r="C1642" s="192"/>
      <c r="D1642" s="192"/>
      <c r="E1642" s="192"/>
      <c r="F1642" s="192"/>
      <c r="G1642" s="192"/>
      <c r="H1642" s="192"/>
      <c r="I1642" s="192"/>
      <c r="J1642" s="192"/>
      <c r="K1642" s="192"/>
      <c r="L1642" s="192"/>
      <c r="M1642" s="192"/>
      <c r="N1642" s="192"/>
      <c r="O1642" s="192"/>
      <c r="P1642" s="192"/>
      <c r="Q1642" s="192"/>
      <c r="R1642" s="192"/>
      <c r="S1642" s="192"/>
      <c r="T1642" s="192"/>
    </row>
    <row r="1643" spans="2:20" s="12" customFormat="1" ht="78.75" hidden="1">
      <c r="B1643" s="63"/>
      <c r="C1643" s="63" t="s">
        <v>239</v>
      </c>
      <c r="D1643" s="63" t="s">
        <v>360</v>
      </c>
      <c r="E1643" s="63" t="s">
        <v>237</v>
      </c>
      <c r="F1643" s="63" t="s">
        <v>246</v>
      </c>
      <c r="G1643" s="63" t="s">
        <v>240</v>
      </c>
      <c r="H1643" s="63" t="s">
        <v>361</v>
      </c>
      <c r="I1643" s="63" t="s">
        <v>239</v>
      </c>
      <c r="J1643" s="63" t="s">
        <v>360</v>
      </c>
      <c r="K1643" s="63" t="s">
        <v>237</v>
      </c>
      <c r="L1643" s="63" t="s">
        <v>246</v>
      </c>
      <c r="M1643" s="63" t="s">
        <v>240</v>
      </c>
      <c r="N1643" s="63" t="s">
        <v>361</v>
      </c>
      <c r="O1643" s="63" t="s">
        <v>284</v>
      </c>
      <c r="P1643" s="63" t="s">
        <v>251</v>
      </c>
      <c r="Q1643" s="63" t="s">
        <v>252</v>
      </c>
      <c r="R1643" s="63" t="s">
        <v>285</v>
      </c>
      <c r="S1643" s="63" t="s">
        <v>253</v>
      </c>
      <c r="T1643" s="63" t="s">
        <v>286</v>
      </c>
    </row>
    <row r="1644" spans="2:20" s="12" customFormat="1" ht="15.75" hidden="1">
      <c r="B1644" s="69" t="s">
        <v>223</v>
      </c>
      <c r="C1644" s="52">
        <f>SUM(C1645:C1658)</f>
        <v>8083</v>
      </c>
      <c r="D1644" s="52">
        <f aca="true" t="shared" si="140" ref="D1644:N1644">SUM(D1645:D1658)</f>
        <v>1387</v>
      </c>
      <c r="E1644" s="52">
        <f t="shared" si="140"/>
        <v>12875</v>
      </c>
      <c r="F1644" s="52">
        <f t="shared" si="140"/>
        <v>97</v>
      </c>
      <c r="G1644" s="52">
        <f t="shared" si="140"/>
        <v>8032</v>
      </c>
      <c r="H1644" s="52">
        <f t="shared" si="140"/>
        <v>15206</v>
      </c>
      <c r="I1644" s="52">
        <f t="shared" si="140"/>
        <v>6735</v>
      </c>
      <c r="J1644" s="52">
        <f t="shared" si="140"/>
        <v>1323</v>
      </c>
      <c r="K1644" s="52">
        <f t="shared" si="140"/>
        <v>10207</v>
      </c>
      <c r="L1644" s="52">
        <f t="shared" si="140"/>
        <v>79</v>
      </c>
      <c r="M1644" s="52">
        <f t="shared" si="140"/>
        <v>7558</v>
      </c>
      <c r="N1644" s="52">
        <f t="shared" si="140"/>
        <v>12108</v>
      </c>
      <c r="O1644" s="135">
        <f aca="true" t="shared" si="141" ref="O1644:T1644">I1644/C1644</f>
        <v>0.8332302362984041</v>
      </c>
      <c r="P1644" s="135">
        <f t="shared" si="141"/>
        <v>0.9538572458543619</v>
      </c>
      <c r="Q1644" s="135">
        <f t="shared" si="141"/>
        <v>0.7927766990291262</v>
      </c>
      <c r="R1644" s="135">
        <f t="shared" si="141"/>
        <v>0.8144329896907216</v>
      </c>
      <c r="S1644" s="135">
        <f t="shared" si="141"/>
        <v>0.9409860557768924</v>
      </c>
      <c r="T1644" s="135">
        <f t="shared" si="141"/>
        <v>0.7962646323819544</v>
      </c>
    </row>
    <row r="1645" spans="2:20" s="12" customFormat="1" ht="15" customHeight="1" hidden="1">
      <c r="B1645" s="52" t="s">
        <v>50</v>
      </c>
      <c r="C1645" s="52">
        <v>398</v>
      </c>
      <c r="D1645" s="52">
        <v>8</v>
      </c>
      <c r="E1645" s="52">
        <v>98</v>
      </c>
      <c r="F1645" s="52">
        <v>0</v>
      </c>
      <c r="G1645" s="52">
        <v>76</v>
      </c>
      <c r="H1645" s="52">
        <v>230</v>
      </c>
      <c r="I1645" s="52">
        <v>358</v>
      </c>
      <c r="J1645" s="52">
        <v>7</v>
      </c>
      <c r="K1645" s="52">
        <v>83</v>
      </c>
      <c r="L1645" s="52">
        <v>0</v>
      </c>
      <c r="M1645" s="52">
        <v>74</v>
      </c>
      <c r="N1645" s="52">
        <v>196</v>
      </c>
      <c r="O1645" s="135">
        <f aca="true" t="shared" si="142" ref="O1645:Q1647">I1645/C1645</f>
        <v>0.8994974874371859</v>
      </c>
      <c r="P1645" s="135">
        <f t="shared" si="142"/>
        <v>0.875</v>
      </c>
      <c r="Q1645" s="135">
        <f t="shared" si="142"/>
        <v>0.8469387755102041</v>
      </c>
      <c r="R1645" s="135" t="e">
        <v>#N/A</v>
      </c>
      <c r="S1645" s="135">
        <f aca="true" t="shared" si="143" ref="S1645:S1658">M1645/G1645</f>
        <v>0.9736842105263158</v>
      </c>
      <c r="T1645" s="135">
        <f aca="true" t="shared" si="144" ref="T1645:T1658">N1645/H1645</f>
        <v>0.8521739130434782</v>
      </c>
    </row>
    <row r="1646" spans="2:20" s="12" customFormat="1" ht="15" customHeight="1" hidden="1">
      <c r="B1646" s="69" t="s">
        <v>235</v>
      </c>
      <c r="C1646" s="52">
        <v>2951</v>
      </c>
      <c r="D1646" s="52">
        <v>99</v>
      </c>
      <c r="E1646" s="52">
        <v>5527</v>
      </c>
      <c r="F1646" s="52">
        <v>27</v>
      </c>
      <c r="G1646" s="52">
        <v>511</v>
      </c>
      <c r="H1646" s="52">
        <v>6748</v>
      </c>
      <c r="I1646" s="52">
        <v>2188</v>
      </c>
      <c r="J1646" s="52">
        <v>80</v>
      </c>
      <c r="K1646" s="52">
        <v>4015</v>
      </c>
      <c r="L1646" s="52">
        <v>19</v>
      </c>
      <c r="M1646" s="52">
        <v>424</v>
      </c>
      <c r="N1646" s="52">
        <v>4937</v>
      </c>
      <c r="O1646" s="135">
        <f t="shared" si="142"/>
        <v>0.7414435784479837</v>
      </c>
      <c r="P1646" s="135">
        <f t="shared" si="142"/>
        <v>0.8080808080808081</v>
      </c>
      <c r="Q1646" s="135">
        <f t="shared" si="142"/>
        <v>0.7264338700922743</v>
      </c>
      <c r="R1646" s="135">
        <f>L1646/F1646</f>
        <v>0.7037037037037037</v>
      </c>
      <c r="S1646" s="135">
        <f t="shared" si="143"/>
        <v>0.8297455968688845</v>
      </c>
      <c r="T1646" s="135">
        <f t="shared" si="144"/>
        <v>0.731624184943687</v>
      </c>
    </row>
    <row r="1647" spans="2:20" s="12" customFormat="1" ht="15.75" hidden="1">
      <c r="B1647" s="52" t="s">
        <v>200</v>
      </c>
      <c r="C1647" s="52">
        <v>168</v>
      </c>
      <c r="D1647" s="52">
        <v>26</v>
      </c>
      <c r="E1647" s="52">
        <v>381</v>
      </c>
      <c r="F1647" s="52">
        <v>8</v>
      </c>
      <c r="G1647" s="52">
        <v>695</v>
      </c>
      <c r="H1647" s="52">
        <v>443</v>
      </c>
      <c r="I1647" s="52">
        <v>153</v>
      </c>
      <c r="J1647" s="52">
        <v>26</v>
      </c>
      <c r="K1647" s="52">
        <v>295</v>
      </c>
      <c r="L1647" s="52">
        <v>8</v>
      </c>
      <c r="M1647" s="52">
        <v>624</v>
      </c>
      <c r="N1647" s="52">
        <v>343</v>
      </c>
      <c r="O1647" s="135">
        <f t="shared" si="142"/>
        <v>0.9107142857142857</v>
      </c>
      <c r="P1647" s="135">
        <f t="shared" si="142"/>
        <v>1</v>
      </c>
      <c r="Q1647" s="135">
        <f t="shared" si="142"/>
        <v>0.7742782152230971</v>
      </c>
      <c r="R1647" s="135">
        <f>L1647/F1647</f>
        <v>1</v>
      </c>
      <c r="S1647" s="135">
        <f t="shared" si="143"/>
        <v>0.897841726618705</v>
      </c>
      <c r="T1647" s="135">
        <f t="shared" si="144"/>
        <v>0.7742663656884876</v>
      </c>
    </row>
    <row r="1648" spans="2:20" s="12" customFormat="1" ht="15.75" hidden="1">
      <c r="B1648" s="52" t="s">
        <v>201</v>
      </c>
      <c r="C1648" s="52">
        <v>529</v>
      </c>
      <c r="D1648" s="52"/>
      <c r="E1648" s="52">
        <v>70</v>
      </c>
      <c r="F1648" s="52"/>
      <c r="G1648" s="52">
        <v>38</v>
      </c>
      <c r="H1648" s="52">
        <v>292</v>
      </c>
      <c r="I1648" s="52">
        <v>458</v>
      </c>
      <c r="J1648" s="52"/>
      <c r="K1648" s="52">
        <v>60</v>
      </c>
      <c r="L1648" s="52"/>
      <c r="M1648" s="52">
        <v>35</v>
      </c>
      <c r="N1648" s="52">
        <v>241</v>
      </c>
      <c r="O1648" s="135">
        <f aca="true" t="shared" si="145" ref="O1648:O1658">I1648/C1648</f>
        <v>0.8657844990548205</v>
      </c>
      <c r="P1648" s="135" t="e">
        <v>#N/A</v>
      </c>
      <c r="Q1648" s="135">
        <f aca="true" t="shared" si="146" ref="Q1648:Q1658">K1648/E1648</f>
        <v>0.8571428571428571</v>
      </c>
      <c r="R1648" s="135" t="e">
        <v>#N/A</v>
      </c>
      <c r="S1648" s="135">
        <f t="shared" si="143"/>
        <v>0.9210526315789473</v>
      </c>
      <c r="T1648" s="135">
        <f t="shared" si="144"/>
        <v>0.8253424657534246</v>
      </c>
    </row>
    <row r="1649" spans="2:20" s="12" customFormat="1" ht="15.75" hidden="1">
      <c r="B1649" s="52" t="s">
        <v>202</v>
      </c>
      <c r="C1649" s="52">
        <v>426</v>
      </c>
      <c r="D1649" s="52">
        <v>23</v>
      </c>
      <c r="E1649" s="52">
        <v>331</v>
      </c>
      <c r="F1649" s="52"/>
      <c r="G1649" s="52">
        <v>109</v>
      </c>
      <c r="H1649" s="52">
        <v>484</v>
      </c>
      <c r="I1649" s="52">
        <v>421</v>
      </c>
      <c r="J1649" s="52">
        <v>23</v>
      </c>
      <c r="K1649" s="52">
        <v>322</v>
      </c>
      <c r="L1649" s="52"/>
      <c r="M1649" s="52">
        <v>109</v>
      </c>
      <c r="N1649" s="52">
        <v>475</v>
      </c>
      <c r="O1649" s="135">
        <f t="shared" si="145"/>
        <v>0.9882629107981221</v>
      </c>
      <c r="P1649" s="135">
        <f>J1649/D1649</f>
        <v>1</v>
      </c>
      <c r="Q1649" s="135">
        <f t="shared" si="146"/>
        <v>0.972809667673716</v>
      </c>
      <c r="R1649" s="135" t="e">
        <v>#N/A</v>
      </c>
      <c r="S1649" s="135">
        <f t="shared" si="143"/>
        <v>1</v>
      </c>
      <c r="T1649" s="135">
        <f t="shared" si="144"/>
        <v>0.981404958677686</v>
      </c>
    </row>
    <row r="1650" spans="2:20" s="12" customFormat="1" ht="15.75" hidden="1">
      <c r="B1650" s="52" t="s">
        <v>203</v>
      </c>
      <c r="C1650" s="52">
        <v>1243</v>
      </c>
      <c r="D1650" s="52">
        <v>94</v>
      </c>
      <c r="E1650" s="52">
        <v>2639</v>
      </c>
      <c r="F1650" s="52">
        <v>9</v>
      </c>
      <c r="G1650" s="52">
        <v>749</v>
      </c>
      <c r="H1650" s="52">
        <v>2698</v>
      </c>
      <c r="I1650" s="52">
        <v>1043</v>
      </c>
      <c r="J1650" s="52">
        <v>85</v>
      </c>
      <c r="K1650" s="52">
        <v>2310</v>
      </c>
      <c r="L1650" s="52">
        <v>9</v>
      </c>
      <c r="M1650" s="52">
        <v>705</v>
      </c>
      <c r="N1650" s="52">
        <v>2316</v>
      </c>
      <c r="O1650" s="135">
        <f t="shared" si="145"/>
        <v>0.8390989541432019</v>
      </c>
      <c r="P1650" s="135">
        <f>J1650/D1650</f>
        <v>0.9042553191489362</v>
      </c>
      <c r="Q1650" s="135">
        <f t="shared" si="146"/>
        <v>0.8753315649867374</v>
      </c>
      <c r="R1650" s="135">
        <f>L1650/F1650</f>
        <v>1</v>
      </c>
      <c r="S1650" s="135">
        <f t="shared" si="143"/>
        <v>0.9412550066755674</v>
      </c>
      <c r="T1650" s="135">
        <f t="shared" si="144"/>
        <v>0.8584136397331357</v>
      </c>
    </row>
    <row r="1651" spans="2:20" s="12" customFormat="1" ht="15.75" hidden="1">
      <c r="B1651" s="52" t="s">
        <v>204</v>
      </c>
      <c r="C1651" s="52">
        <v>236</v>
      </c>
      <c r="D1651" s="52">
        <v>99</v>
      </c>
      <c r="E1651" s="52">
        <v>1302</v>
      </c>
      <c r="F1651" s="52">
        <v>6</v>
      </c>
      <c r="G1651" s="52">
        <v>427</v>
      </c>
      <c r="H1651" s="52">
        <v>1262</v>
      </c>
      <c r="I1651" s="52">
        <v>191</v>
      </c>
      <c r="J1651" s="52">
        <v>89</v>
      </c>
      <c r="K1651" s="52">
        <v>992</v>
      </c>
      <c r="L1651" s="52"/>
      <c r="M1651" s="52">
        <v>383</v>
      </c>
      <c r="N1651" s="52">
        <v>967</v>
      </c>
      <c r="O1651" s="135">
        <f t="shared" si="145"/>
        <v>0.809322033898305</v>
      </c>
      <c r="P1651" s="135">
        <f>J1651/D1651</f>
        <v>0.898989898989899</v>
      </c>
      <c r="Q1651" s="135">
        <f t="shared" si="146"/>
        <v>0.7619047619047619</v>
      </c>
      <c r="R1651" s="135" t="e">
        <v>#N/A</v>
      </c>
      <c r="S1651" s="135">
        <f t="shared" si="143"/>
        <v>0.8969555035128806</v>
      </c>
      <c r="T1651" s="135">
        <f t="shared" si="144"/>
        <v>0.7662440570522979</v>
      </c>
    </row>
    <row r="1652" spans="2:20" s="12" customFormat="1" ht="15.75" hidden="1">
      <c r="B1652" s="52" t="s">
        <v>205</v>
      </c>
      <c r="C1652" s="52">
        <v>318</v>
      </c>
      <c r="D1652" s="52"/>
      <c r="E1652" s="52">
        <v>44</v>
      </c>
      <c r="F1652" s="52">
        <v>0</v>
      </c>
      <c r="G1652" s="52">
        <v>9</v>
      </c>
      <c r="H1652" s="52">
        <v>245</v>
      </c>
      <c r="I1652" s="52">
        <v>283</v>
      </c>
      <c r="J1652" s="52"/>
      <c r="K1652" s="52">
        <v>32</v>
      </c>
      <c r="L1652" s="52">
        <v>0</v>
      </c>
      <c r="M1652" s="52">
        <v>8</v>
      </c>
      <c r="N1652" s="52">
        <v>210</v>
      </c>
      <c r="O1652" s="135">
        <f t="shared" si="145"/>
        <v>0.889937106918239</v>
      </c>
      <c r="P1652" s="135" t="e">
        <v>#N/A</v>
      </c>
      <c r="Q1652" s="135">
        <f t="shared" si="146"/>
        <v>0.7272727272727273</v>
      </c>
      <c r="R1652" s="135" t="e">
        <v>#N/A</v>
      </c>
      <c r="S1652" s="135">
        <f t="shared" si="143"/>
        <v>0.8888888888888888</v>
      </c>
      <c r="T1652" s="135">
        <f t="shared" si="144"/>
        <v>0.8571428571428571</v>
      </c>
    </row>
    <row r="1653" spans="2:20" s="12" customFormat="1" ht="15.75" hidden="1">
      <c r="B1653" s="52" t="s">
        <v>206</v>
      </c>
      <c r="C1653" s="52">
        <v>46</v>
      </c>
      <c r="D1653" s="52">
        <v>6</v>
      </c>
      <c r="E1653" s="52">
        <v>121</v>
      </c>
      <c r="F1653" s="52"/>
      <c r="G1653" s="52">
        <v>144</v>
      </c>
      <c r="H1653" s="52">
        <v>97</v>
      </c>
      <c r="I1653" s="52">
        <v>41</v>
      </c>
      <c r="J1653" s="52"/>
      <c r="K1653" s="52">
        <v>98</v>
      </c>
      <c r="L1653" s="52"/>
      <c r="M1653" s="52">
        <v>118</v>
      </c>
      <c r="N1653" s="52">
        <v>83</v>
      </c>
      <c r="O1653" s="135">
        <f t="shared" si="145"/>
        <v>0.8913043478260869</v>
      </c>
      <c r="P1653" s="135" t="e">
        <v>#N/A</v>
      </c>
      <c r="Q1653" s="135">
        <f t="shared" si="146"/>
        <v>0.8099173553719008</v>
      </c>
      <c r="R1653" s="135" t="e">
        <v>#N/A</v>
      </c>
      <c r="S1653" s="135">
        <f t="shared" si="143"/>
        <v>0.8194444444444444</v>
      </c>
      <c r="T1653" s="135">
        <f t="shared" si="144"/>
        <v>0.8556701030927835</v>
      </c>
    </row>
    <row r="1654" spans="2:20" s="12" customFormat="1" ht="15.75" hidden="1">
      <c r="B1654" s="52" t="s">
        <v>207</v>
      </c>
      <c r="C1654" s="52">
        <v>167</v>
      </c>
      <c r="D1654" s="52">
        <v>36</v>
      </c>
      <c r="E1654" s="52">
        <v>285</v>
      </c>
      <c r="F1654" s="52">
        <v>5</v>
      </c>
      <c r="G1654" s="52">
        <v>932</v>
      </c>
      <c r="H1654" s="52">
        <v>294</v>
      </c>
      <c r="I1654" s="52">
        <v>156</v>
      </c>
      <c r="J1654" s="52">
        <v>36</v>
      </c>
      <c r="K1654" s="52">
        <v>223</v>
      </c>
      <c r="L1654" s="52">
        <v>5</v>
      </c>
      <c r="M1654" s="52">
        <v>913</v>
      </c>
      <c r="N1654" s="52">
        <v>244</v>
      </c>
      <c r="O1654" s="135">
        <f t="shared" si="145"/>
        <v>0.9341317365269461</v>
      </c>
      <c r="P1654" s="135">
        <f>J1654/D1654</f>
        <v>1</v>
      </c>
      <c r="Q1654" s="135">
        <f t="shared" si="146"/>
        <v>0.7824561403508772</v>
      </c>
      <c r="R1654" s="135">
        <f>L1654/F1654</f>
        <v>1</v>
      </c>
      <c r="S1654" s="135">
        <f t="shared" si="143"/>
        <v>0.9796137339055794</v>
      </c>
      <c r="T1654" s="135">
        <f t="shared" si="144"/>
        <v>0.8299319727891157</v>
      </c>
    </row>
    <row r="1655" spans="2:20" s="12" customFormat="1" ht="15.75" hidden="1">
      <c r="B1655" s="52" t="s">
        <v>208</v>
      </c>
      <c r="C1655" s="52">
        <v>607</v>
      </c>
      <c r="D1655" s="52">
        <v>131</v>
      </c>
      <c r="E1655" s="52">
        <v>906</v>
      </c>
      <c r="F1655" s="52">
        <v>11</v>
      </c>
      <c r="G1655" s="52">
        <v>941</v>
      </c>
      <c r="H1655" s="52">
        <v>989</v>
      </c>
      <c r="I1655" s="52">
        <v>552</v>
      </c>
      <c r="J1655" s="52">
        <v>128</v>
      </c>
      <c r="K1655" s="52">
        <v>792</v>
      </c>
      <c r="L1655" s="52">
        <v>10</v>
      </c>
      <c r="M1655" s="52">
        <v>886</v>
      </c>
      <c r="N1655" s="52">
        <v>862</v>
      </c>
      <c r="O1655" s="135">
        <f t="shared" si="145"/>
        <v>0.9093904448105437</v>
      </c>
      <c r="P1655" s="135">
        <f>J1655/D1655</f>
        <v>0.9770992366412213</v>
      </c>
      <c r="Q1655" s="135">
        <f t="shared" si="146"/>
        <v>0.8741721854304636</v>
      </c>
      <c r="R1655" s="135">
        <f>L1655/F1655</f>
        <v>0.9090909090909091</v>
      </c>
      <c r="S1655" s="135">
        <f t="shared" si="143"/>
        <v>0.9415515409139213</v>
      </c>
      <c r="T1655" s="135">
        <f t="shared" si="144"/>
        <v>0.871587462082912</v>
      </c>
    </row>
    <row r="1656" spans="2:20" s="12" customFormat="1" ht="15" customHeight="1" hidden="1">
      <c r="B1656" s="52" t="s">
        <v>209</v>
      </c>
      <c r="C1656" s="52">
        <v>396</v>
      </c>
      <c r="D1656" s="52">
        <v>638</v>
      </c>
      <c r="E1656" s="52">
        <v>483</v>
      </c>
      <c r="F1656" s="52">
        <v>11</v>
      </c>
      <c r="G1656" s="52">
        <v>2099</v>
      </c>
      <c r="H1656" s="52">
        <v>547</v>
      </c>
      <c r="I1656" s="52">
        <v>345</v>
      </c>
      <c r="J1656" s="52">
        <v>630</v>
      </c>
      <c r="K1656" s="52">
        <v>388</v>
      </c>
      <c r="L1656" s="52">
        <v>10</v>
      </c>
      <c r="M1656" s="52">
        <v>2034</v>
      </c>
      <c r="N1656" s="52">
        <v>458</v>
      </c>
      <c r="O1656" s="135">
        <f t="shared" si="145"/>
        <v>0.8712121212121212</v>
      </c>
      <c r="P1656" s="135">
        <f>J1656/D1656</f>
        <v>0.987460815047022</v>
      </c>
      <c r="Q1656" s="135">
        <f t="shared" si="146"/>
        <v>0.8033126293995859</v>
      </c>
      <c r="R1656" s="135">
        <f>L1656/F1656</f>
        <v>0.9090909090909091</v>
      </c>
      <c r="S1656" s="135">
        <f t="shared" si="143"/>
        <v>0.9690328727965698</v>
      </c>
      <c r="T1656" s="135">
        <f t="shared" si="144"/>
        <v>0.8372943327239488</v>
      </c>
    </row>
    <row r="1657" spans="2:20" s="12" customFormat="1" ht="15.75" hidden="1">
      <c r="B1657" s="52" t="s">
        <v>210</v>
      </c>
      <c r="C1657" s="52">
        <v>511</v>
      </c>
      <c r="D1657" s="52">
        <v>188</v>
      </c>
      <c r="E1657" s="52">
        <v>576</v>
      </c>
      <c r="F1657" s="52">
        <v>13</v>
      </c>
      <c r="G1657" s="52">
        <v>910</v>
      </c>
      <c r="H1657" s="52">
        <v>746</v>
      </c>
      <c r="I1657" s="52">
        <v>469</v>
      </c>
      <c r="J1657" s="52">
        <v>183</v>
      </c>
      <c r="K1657" s="52">
        <v>497</v>
      </c>
      <c r="L1657" s="52">
        <v>13</v>
      </c>
      <c r="M1657" s="52">
        <v>893</v>
      </c>
      <c r="N1657" s="52">
        <v>665</v>
      </c>
      <c r="O1657" s="135">
        <f t="shared" si="145"/>
        <v>0.9178082191780822</v>
      </c>
      <c r="P1657" s="135">
        <f>J1657/D1657</f>
        <v>0.973404255319149</v>
      </c>
      <c r="Q1657" s="135">
        <f t="shared" si="146"/>
        <v>0.8628472222222222</v>
      </c>
      <c r="R1657" s="135">
        <f>L1657/F1657</f>
        <v>1</v>
      </c>
      <c r="S1657" s="135">
        <f t="shared" si="143"/>
        <v>0.9813186813186813</v>
      </c>
      <c r="T1657" s="135">
        <f t="shared" si="144"/>
        <v>0.8914209115281502</v>
      </c>
    </row>
    <row r="1658" spans="2:20" s="12" customFormat="1" ht="15.75" hidden="1">
      <c r="B1658" s="52" t="s">
        <v>211</v>
      </c>
      <c r="C1658" s="52">
        <v>87</v>
      </c>
      <c r="D1658" s="52">
        <v>39</v>
      </c>
      <c r="E1658" s="52">
        <v>112</v>
      </c>
      <c r="F1658" s="52">
        <v>7</v>
      </c>
      <c r="G1658" s="52">
        <v>392</v>
      </c>
      <c r="H1658" s="52">
        <v>131</v>
      </c>
      <c r="I1658" s="52">
        <v>77</v>
      </c>
      <c r="J1658" s="52">
        <v>36</v>
      </c>
      <c r="K1658" s="52">
        <v>100</v>
      </c>
      <c r="L1658" s="52">
        <v>5</v>
      </c>
      <c r="M1658" s="52">
        <v>352</v>
      </c>
      <c r="N1658" s="52">
        <v>111</v>
      </c>
      <c r="O1658" s="135">
        <f t="shared" si="145"/>
        <v>0.8850574712643678</v>
      </c>
      <c r="P1658" s="135">
        <f>J1658/D1658</f>
        <v>0.9230769230769231</v>
      </c>
      <c r="Q1658" s="135">
        <f t="shared" si="146"/>
        <v>0.8928571428571429</v>
      </c>
      <c r="R1658" s="135">
        <f>L1658/F1658</f>
        <v>0.7142857142857143</v>
      </c>
      <c r="S1658" s="135">
        <f t="shared" si="143"/>
        <v>0.8979591836734694</v>
      </c>
      <c r="T1658" s="135">
        <f t="shared" si="144"/>
        <v>0.8473282442748091</v>
      </c>
    </row>
    <row r="1659" ht="15.75">
      <c r="K1659" s="53"/>
    </row>
    <row r="1660" ht="15.75">
      <c r="K1660" s="53"/>
    </row>
    <row r="1661" ht="15.75">
      <c r="K1661" s="53"/>
    </row>
    <row r="1662" ht="15.75">
      <c r="K1662" s="53"/>
    </row>
    <row r="1663" ht="15.75">
      <c r="K1663" s="53"/>
    </row>
    <row r="1664" ht="15.75">
      <c r="K1664" s="53"/>
    </row>
    <row r="1665" ht="15.75">
      <c r="K1665" s="53"/>
    </row>
    <row r="1666" ht="15.75">
      <c r="K1666" s="53"/>
    </row>
    <row r="1667" ht="15.75">
      <c r="K1667" s="53"/>
    </row>
    <row r="1668" ht="15.75">
      <c r="K1668" s="53"/>
    </row>
    <row r="1669" ht="15.75">
      <c r="K1669" s="53"/>
    </row>
    <row r="1670" ht="15.75">
      <c r="K1670" s="53"/>
    </row>
    <row r="1671" ht="15.75">
      <c r="K1671" s="53"/>
    </row>
    <row r="1672" ht="15.75">
      <c r="K1672" s="53"/>
    </row>
    <row r="1673" ht="15.75">
      <c r="K1673" s="53"/>
    </row>
    <row r="1674" ht="15.75">
      <c r="K1674" s="53"/>
    </row>
    <row r="1675" ht="15.75">
      <c r="K1675" s="53"/>
    </row>
    <row r="1676" spans="2:11" ht="15.75">
      <c r="B1676" t="s">
        <v>334</v>
      </c>
      <c r="K1676" s="53"/>
    </row>
    <row r="1677" spans="2:11" ht="15.75">
      <c r="B1677" t="s">
        <v>305</v>
      </c>
      <c r="K1677" s="53"/>
    </row>
    <row r="1678" ht="15.75">
      <c r="K1678" s="53"/>
    </row>
    <row r="1679" spans="1:20" ht="30.75" customHeight="1">
      <c r="A1679" s="24"/>
      <c r="B1679" s="169" t="s">
        <v>44</v>
      </c>
      <c r="C1679" s="170"/>
      <c r="D1679" s="170"/>
      <c r="E1679" s="170"/>
      <c r="F1679" s="170"/>
      <c r="G1679" s="170"/>
      <c r="H1679" s="170"/>
      <c r="I1679" s="170"/>
      <c r="J1679" s="170"/>
      <c r="K1679" s="170"/>
      <c r="L1679" s="170"/>
      <c r="M1679" s="170"/>
      <c r="T1679" s="49"/>
    </row>
    <row r="1680" spans="1:22" ht="49.5" customHeight="1">
      <c r="A1680" s="24"/>
      <c r="B1680" s="196" t="s">
        <v>489</v>
      </c>
      <c r="C1680" s="197"/>
      <c r="D1680" s="197"/>
      <c r="E1680" s="197"/>
      <c r="F1680" s="197"/>
      <c r="G1680" s="197"/>
      <c r="H1680" s="197"/>
      <c r="I1680" s="197"/>
      <c r="J1680" s="197"/>
      <c r="K1680" s="197"/>
      <c r="L1680" s="197"/>
      <c r="M1680" s="197"/>
      <c r="N1680" s="152"/>
      <c r="O1680" s="152"/>
      <c r="P1680" s="152"/>
      <c r="Q1680" s="152"/>
      <c r="R1680" s="152"/>
      <c r="S1680" s="152"/>
      <c r="T1680" s="152"/>
      <c r="U1680" s="152"/>
      <c r="V1680" s="152"/>
    </row>
    <row r="1681" spans="1:20" ht="15.75">
      <c r="A1681" s="24"/>
      <c r="B1681" s="19"/>
      <c r="C1681" s="93"/>
      <c r="D1681" s="93"/>
      <c r="E1681" s="93"/>
      <c r="F1681" s="93"/>
      <c r="G1681" s="93"/>
      <c r="H1681" s="93"/>
      <c r="I1681" s="93"/>
      <c r="J1681" s="93"/>
      <c r="K1681" s="93"/>
      <c r="L1681" s="93"/>
      <c r="M1681" s="93"/>
      <c r="T1681" s="49"/>
    </row>
    <row r="1682" spans="2:11" ht="15.75">
      <c r="B1682" s="138" t="s">
        <v>438</v>
      </c>
      <c r="K1682" s="53"/>
    </row>
    <row r="1683" spans="2:20" s="12" customFormat="1" ht="15" customHeight="1" hidden="1">
      <c r="B1683" s="184" t="s">
        <v>289</v>
      </c>
      <c r="C1683" s="184"/>
      <c r="D1683" s="184"/>
      <c r="E1683" s="184"/>
      <c r="F1683" s="184"/>
      <c r="G1683" s="184"/>
      <c r="H1683" s="184"/>
      <c r="I1683" s="184"/>
      <c r="J1683" s="184"/>
      <c r="K1683" s="184"/>
      <c r="L1683" s="184"/>
      <c r="M1683" s="184"/>
      <c r="N1683" s="184"/>
      <c r="O1683" s="184"/>
      <c r="P1683" s="184"/>
      <c r="Q1683" s="184"/>
      <c r="R1683" s="184"/>
      <c r="S1683" s="184"/>
      <c r="T1683" s="184"/>
    </row>
    <row r="1684" spans="2:20" s="12" customFormat="1" ht="63" hidden="1">
      <c r="B1684" s="63"/>
      <c r="C1684" s="63" t="s">
        <v>239</v>
      </c>
      <c r="D1684" s="63" t="s">
        <v>360</v>
      </c>
      <c r="E1684" s="63" t="s">
        <v>237</v>
      </c>
      <c r="F1684" s="63" t="s">
        <v>246</v>
      </c>
      <c r="G1684" s="63" t="s">
        <v>240</v>
      </c>
      <c r="H1684" s="63" t="s">
        <v>361</v>
      </c>
      <c r="I1684" s="63" t="s">
        <v>239</v>
      </c>
      <c r="J1684" s="63" t="s">
        <v>360</v>
      </c>
      <c r="K1684" s="63" t="s">
        <v>237</v>
      </c>
      <c r="L1684" s="63" t="s">
        <v>246</v>
      </c>
      <c r="M1684" s="63" t="s">
        <v>240</v>
      </c>
      <c r="N1684" s="63" t="s">
        <v>361</v>
      </c>
      <c r="O1684" s="63" t="s">
        <v>239</v>
      </c>
      <c r="P1684" s="63" t="s">
        <v>360</v>
      </c>
      <c r="Q1684" s="63" t="s">
        <v>237</v>
      </c>
      <c r="R1684" s="63" t="s">
        <v>246</v>
      </c>
      <c r="S1684" s="63" t="s">
        <v>240</v>
      </c>
      <c r="T1684" s="63" t="s">
        <v>361</v>
      </c>
    </row>
    <row r="1685" spans="2:20" s="12" customFormat="1" ht="15.75" hidden="1">
      <c r="B1685" s="69" t="s">
        <v>304</v>
      </c>
      <c r="C1685" s="90">
        <f>SUM(C1686:C1699)</f>
        <v>7167</v>
      </c>
      <c r="D1685" s="90">
        <f aca="true" t="shared" si="147" ref="D1685:N1685">SUM(D1686:D1699)</f>
        <v>1315</v>
      </c>
      <c r="E1685" s="90">
        <f t="shared" si="147"/>
        <v>9157</v>
      </c>
      <c r="F1685" s="90">
        <f t="shared" si="147"/>
        <v>76</v>
      </c>
      <c r="G1685" s="90">
        <f t="shared" si="147"/>
        <v>8383</v>
      </c>
      <c r="H1685" s="90">
        <f t="shared" si="147"/>
        <v>10024</v>
      </c>
      <c r="I1685" s="90">
        <f t="shared" si="147"/>
        <v>347</v>
      </c>
      <c r="J1685" s="90">
        <f t="shared" si="147"/>
        <v>78</v>
      </c>
      <c r="K1685" s="90">
        <f t="shared" si="147"/>
        <v>508</v>
      </c>
      <c r="L1685" s="90">
        <f t="shared" si="147"/>
        <v>0</v>
      </c>
      <c r="M1685" s="90">
        <f t="shared" si="147"/>
        <v>750</v>
      </c>
      <c r="N1685" s="90">
        <f t="shared" si="147"/>
        <v>522</v>
      </c>
      <c r="O1685" s="136">
        <f aca="true" t="shared" si="148" ref="O1685:T1685">I1685/C1685</f>
        <v>0.0484163527277801</v>
      </c>
      <c r="P1685" s="136">
        <f t="shared" si="148"/>
        <v>0.05931558935361217</v>
      </c>
      <c r="Q1685" s="136">
        <f t="shared" si="148"/>
        <v>0.055476684503658405</v>
      </c>
      <c r="R1685" s="136">
        <f t="shared" si="148"/>
        <v>0</v>
      </c>
      <c r="S1685" s="136">
        <f t="shared" si="148"/>
        <v>0.08946677800310152</v>
      </c>
      <c r="T1685" s="136">
        <f t="shared" si="148"/>
        <v>0.05207501995211492</v>
      </c>
    </row>
    <row r="1686" spans="2:20" s="12" customFormat="1" ht="15.75" hidden="1">
      <c r="B1686" s="69" t="s">
        <v>50</v>
      </c>
      <c r="C1686" s="90">
        <v>320</v>
      </c>
      <c r="D1686" s="90">
        <v>12</v>
      </c>
      <c r="E1686" s="90">
        <v>63</v>
      </c>
      <c r="F1686" s="90"/>
      <c r="G1686" s="90">
        <v>94</v>
      </c>
      <c r="H1686" s="90">
        <v>151</v>
      </c>
      <c r="I1686" s="90">
        <v>79</v>
      </c>
      <c r="J1686" s="90">
        <v>5</v>
      </c>
      <c r="K1686" s="90">
        <v>14</v>
      </c>
      <c r="L1686" s="90"/>
      <c r="M1686" s="90">
        <v>38</v>
      </c>
      <c r="N1686" s="90">
        <v>36</v>
      </c>
      <c r="O1686" s="136">
        <f aca="true" t="shared" si="149" ref="O1686:Q1687">I1686/C1686</f>
        <v>0.246875</v>
      </c>
      <c r="P1686" s="136">
        <f t="shared" si="149"/>
        <v>0.4166666666666667</v>
      </c>
      <c r="Q1686" s="136">
        <f t="shared" si="149"/>
        <v>0.2222222222222222</v>
      </c>
      <c r="R1686" s="136" t="e">
        <v>#N/A</v>
      </c>
      <c r="S1686" s="136">
        <f>M1686/G1686</f>
        <v>0.40425531914893614</v>
      </c>
      <c r="T1686" s="136">
        <f>N1686/H1686</f>
        <v>0.23841059602649006</v>
      </c>
    </row>
    <row r="1687" spans="2:20" s="12" customFormat="1" ht="15.75" hidden="1">
      <c r="B1687" s="69" t="s">
        <v>235</v>
      </c>
      <c r="C1687" s="90">
        <v>2609</v>
      </c>
      <c r="D1687" s="90">
        <v>91</v>
      </c>
      <c r="E1687" s="90">
        <v>3952</v>
      </c>
      <c r="F1687" s="90">
        <v>16</v>
      </c>
      <c r="G1687" s="90">
        <v>511</v>
      </c>
      <c r="H1687" s="90">
        <v>4543</v>
      </c>
      <c r="I1687" s="90">
        <v>124</v>
      </c>
      <c r="J1687" s="90">
        <v>5</v>
      </c>
      <c r="K1687" s="90">
        <v>257</v>
      </c>
      <c r="L1687" s="90"/>
      <c r="M1687" s="90">
        <v>22</v>
      </c>
      <c r="N1687" s="90">
        <v>258</v>
      </c>
      <c r="O1687" s="136">
        <f t="shared" si="149"/>
        <v>0.04752778842468379</v>
      </c>
      <c r="P1687" s="136">
        <f t="shared" si="149"/>
        <v>0.054945054945054944</v>
      </c>
      <c r="Q1687" s="136">
        <f t="shared" si="149"/>
        <v>0.06503036437246963</v>
      </c>
      <c r="R1687" s="136">
        <f>L1687/F1687</f>
        <v>0</v>
      </c>
      <c r="S1687" s="136">
        <f>M1687/G1687</f>
        <v>0.043052837573385516</v>
      </c>
      <c r="T1687" s="136">
        <f>N1687/H1687</f>
        <v>0.056790666960158484</v>
      </c>
    </row>
    <row r="1688" spans="2:20" s="12" customFormat="1" ht="15.75" hidden="1">
      <c r="B1688" s="69" t="s">
        <v>200</v>
      </c>
      <c r="C1688" s="90">
        <v>138</v>
      </c>
      <c r="D1688" s="90">
        <v>25</v>
      </c>
      <c r="E1688" s="90">
        <v>253</v>
      </c>
      <c r="F1688" s="90">
        <v>7</v>
      </c>
      <c r="G1688" s="90">
        <v>705</v>
      </c>
      <c r="H1688" s="90">
        <v>276</v>
      </c>
      <c r="I1688" s="90"/>
      <c r="J1688" s="90">
        <v>0</v>
      </c>
      <c r="K1688" s="90"/>
      <c r="L1688" s="90"/>
      <c r="M1688" s="90">
        <v>18</v>
      </c>
      <c r="N1688" s="90"/>
      <c r="O1688" s="136" t="e">
        <v>#N/A</v>
      </c>
      <c r="P1688" s="136">
        <f>J1688/D1688</f>
        <v>0</v>
      </c>
      <c r="Q1688" s="136" t="e">
        <v>#N/A</v>
      </c>
      <c r="R1688" s="136">
        <f>L1688/F1688</f>
        <v>0</v>
      </c>
      <c r="S1688" s="136">
        <f>M1688/G1688</f>
        <v>0.02553191489361702</v>
      </c>
      <c r="T1688" s="136" t="e">
        <v>#N/A</v>
      </c>
    </row>
    <row r="1689" spans="2:20" s="12" customFormat="1" ht="15.75" hidden="1">
      <c r="B1689" s="69" t="s">
        <v>201</v>
      </c>
      <c r="C1689" s="90">
        <v>472</v>
      </c>
      <c r="D1689" s="90"/>
      <c r="E1689" s="90">
        <v>57</v>
      </c>
      <c r="F1689" s="90">
        <v>0</v>
      </c>
      <c r="G1689" s="90">
        <v>45</v>
      </c>
      <c r="H1689" s="90">
        <v>184</v>
      </c>
      <c r="I1689" s="90">
        <v>22</v>
      </c>
      <c r="J1689" s="90">
        <v>0</v>
      </c>
      <c r="K1689" s="90"/>
      <c r="L1689" s="90"/>
      <c r="M1689" s="90"/>
      <c r="N1689" s="90">
        <v>7</v>
      </c>
      <c r="O1689" s="136">
        <f aca="true" t="shared" si="150" ref="O1689:O1694">I1689/C1689</f>
        <v>0.046610169491525424</v>
      </c>
      <c r="P1689" s="136" t="e">
        <v>#N/A</v>
      </c>
      <c r="Q1689" s="136" t="e">
        <v>#N/A</v>
      </c>
      <c r="R1689" s="136" t="e">
        <v>#N/A</v>
      </c>
      <c r="S1689" s="136" t="e">
        <v>#N/A</v>
      </c>
      <c r="T1689" s="136">
        <f>N1689/H1689</f>
        <v>0.03804347826086957</v>
      </c>
    </row>
    <row r="1690" spans="2:20" s="12" customFormat="1" ht="15.75" hidden="1">
      <c r="B1690" s="69" t="s">
        <v>202</v>
      </c>
      <c r="C1690" s="90">
        <v>347</v>
      </c>
      <c r="D1690" s="90">
        <v>22</v>
      </c>
      <c r="E1690" s="90">
        <v>208</v>
      </c>
      <c r="F1690" s="90"/>
      <c r="G1690" s="90">
        <v>128</v>
      </c>
      <c r="H1690" s="90">
        <v>300</v>
      </c>
      <c r="I1690" s="90">
        <v>66</v>
      </c>
      <c r="J1690" s="90"/>
      <c r="K1690" s="90">
        <v>21</v>
      </c>
      <c r="L1690" s="90"/>
      <c r="M1690" s="90">
        <v>15</v>
      </c>
      <c r="N1690" s="90">
        <v>44</v>
      </c>
      <c r="O1690" s="136">
        <f t="shared" si="150"/>
        <v>0.19020172910662825</v>
      </c>
      <c r="P1690" s="136" t="e">
        <v>#N/A</v>
      </c>
      <c r="Q1690" s="136">
        <f>K1690/E1690</f>
        <v>0.10096153846153846</v>
      </c>
      <c r="R1690" s="136" t="e">
        <v>#N/A</v>
      </c>
      <c r="S1690" s="136">
        <f>M1690/G1690</f>
        <v>0.1171875</v>
      </c>
      <c r="T1690" s="136">
        <f>N1690/H1690</f>
        <v>0.14666666666666667</v>
      </c>
    </row>
    <row r="1691" spans="2:20" s="12" customFormat="1" ht="15.75" hidden="1">
      <c r="B1691" s="69" t="s">
        <v>203</v>
      </c>
      <c r="C1691" s="90">
        <v>1126</v>
      </c>
      <c r="D1691" s="90">
        <v>67</v>
      </c>
      <c r="E1691" s="90">
        <v>1922</v>
      </c>
      <c r="F1691" s="90">
        <v>10</v>
      </c>
      <c r="G1691" s="90">
        <v>924</v>
      </c>
      <c r="H1691" s="90">
        <v>1715</v>
      </c>
      <c r="I1691" s="90">
        <v>8</v>
      </c>
      <c r="J1691" s="90"/>
      <c r="K1691" s="90">
        <v>24</v>
      </c>
      <c r="L1691" s="90"/>
      <c r="M1691" s="90">
        <v>10</v>
      </c>
      <c r="N1691" s="90">
        <v>20</v>
      </c>
      <c r="O1691" s="136">
        <f t="shared" si="150"/>
        <v>0.007104795737122558</v>
      </c>
      <c r="P1691" s="136" t="e">
        <v>#N/A</v>
      </c>
      <c r="Q1691" s="136">
        <f>K1691/E1691</f>
        <v>0.012486992715920915</v>
      </c>
      <c r="R1691" s="136">
        <f>L1691/F1691</f>
        <v>0</v>
      </c>
      <c r="S1691" s="136">
        <f>M1691/G1691</f>
        <v>0.010822510822510822</v>
      </c>
      <c r="T1691" s="136">
        <f>N1691/H1691</f>
        <v>0.011661807580174927</v>
      </c>
    </row>
    <row r="1692" spans="2:20" s="12" customFormat="1" ht="15.75" hidden="1">
      <c r="B1692" s="69" t="s">
        <v>204</v>
      </c>
      <c r="C1692" s="90">
        <v>197</v>
      </c>
      <c r="D1692" s="90">
        <v>99</v>
      </c>
      <c r="E1692" s="90">
        <v>861</v>
      </c>
      <c r="F1692" s="90"/>
      <c r="G1692" s="90">
        <v>453</v>
      </c>
      <c r="H1692" s="90">
        <v>781</v>
      </c>
      <c r="I1692" s="90">
        <v>22</v>
      </c>
      <c r="J1692" s="90">
        <v>26</v>
      </c>
      <c r="K1692" s="90">
        <v>146</v>
      </c>
      <c r="L1692" s="90"/>
      <c r="M1692" s="90">
        <v>146</v>
      </c>
      <c r="N1692" s="90">
        <v>119</v>
      </c>
      <c r="O1692" s="136">
        <f t="shared" si="150"/>
        <v>0.1116751269035533</v>
      </c>
      <c r="P1692" s="136">
        <f>J1692/D1692</f>
        <v>0.26262626262626265</v>
      </c>
      <c r="Q1692" s="136">
        <f>K1692/E1692</f>
        <v>0.16957026713124274</v>
      </c>
      <c r="R1692" s="136" t="e">
        <v>#N/A</v>
      </c>
      <c r="S1692" s="136">
        <f>M1692/G1692</f>
        <v>0.32229580573951433</v>
      </c>
      <c r="T1692" s="136">
        <f>N1692/H1692</f>
        <v>0.1523687580025608</v>
      </c>
    </row>
    <row r="1693" spans="2:20" s="12" customFormat="1" ht="15.75" hidden="1">
      <c r="B1693" s="69" t="s">
        <v>205</v>
      </c>
      <c r="C1693" s="90">
        <v>281</v>
      </c>
      <c r="D1693" s="90"/>
      <c r="E1693" s="90">
        <v>31</v>
      </c>
      <c r="F1693" s="90">
        <v>0</v>
      </c>
      <c r="G1693" s="90">
        <v>15</v>
      </c>
      <c r="H1693" s="90">
        <v>151</v>
      </c>
      <c r="I1693" s="90">
        <v>14</v>
      </c>
      <c r="J1693" s="90">
        <v>0</v>
      </c>
      <c r="K1693" s="90"/>
      <c r="L1693" s="90"/>
      <c r="M1693" s="90"/>
      <c r="N1693" s="90"/>
      <c r="O1693" s="136">
        <f t="shared" si="150"/>
        <v>0.0498220640569395</v>
      </c>
      <c r="P1693" s="136" t="e">
        <v>#N/A</v>
      </c>
      <c r="Q1693" s="136" t="e">
        <v>#N/A</v>
      </c>
      <c r="R1693" s="136" t="e">
        <v>#N/A</v>
      </c>
      <c r="S1693" s="136" t="e">
        <v>#N/A</v>
      </c>
      <c r="T1693" s="136" t="e">
        <v>#N/A</v>
      </c>
    </row>
    <row r="1694" spans="2:20" s="12" customFormat="1" ht="15.75" hidden="1">
      <c r="B1694" s="69" t="s">
        <v>206</v>
      </c>
      <c r="C1694" s="90">
        <v>40</v>
      </c>
      <c r="D1694" s="90">
        <v>11</v>
      </c>
      <c r="E1694" s="90">
        <v>61</v>
      </c>
      <c r="F1694" s="90">
        <v>0</v>
      </c>
      <c r="G1694" s="90">
        <v>130</v>
      </c>
      <c r="H1694" s="90">
        <v>58</v>
      </c>
      <c r="I1694" s="90">
        <v>0</v>
      </c>
      <c r="J1694" s="90"/>
      <c r="K1694" s="90">
        <v>10</v>
      </c>
      <c r="L1694" s="90"/>
      <c r="M1694" s="90">
        <v>16</v>
      </c>
      <c r="N1694" s="90">
        <v>7</v>
      </c>
      <c r="O1694" s="136">
        <f t="shared" si="150"/>
        <v>0</v>
      </c>
      <c r="P1694" s="136" t="e">
        <v>#N/A</v>
      </c>
      <c r="Q1694" s="136">
        <f>K1694/E1694</f>
        <v>0.16393442622950818</v>
      </c>
      <c r="R1694" s="136" t="e">
        <v>#N/A</v>
      </c>
      <c r="S1694" s="136">
        <f>M1694/G1694</f>
        <v>0.12307692307692308</v>
      </c>
      <c r="T1694" s="136">
        <f>N1694/H1694</f>
        <v>0.1206896551724138</v>
      </c>
    </row>
    <row r="1695" spans="2:20" s="12" customFormat="1" ht="15.75" hidden="1">
      <c r="B1695" s="69" t="s">
        <v>207</v>
      </c>
      <c r="C1695" s="90">
        <v>139</v>
      </c>
      <c r="D1695" s="90">
        <v>28</v>
      </c>
      <c r="E1695" s="90">
        <v>182</v>
      </c>
      <c r="F1695" s="90"/>
      <c r="G1695" s="90">
        <v>785</v>
      </c>
      <c r="H1695" s="90">
        <v>148</v>
      </c>
      <c r="I1695" s="90"/>
      <c r="J1695" s="90">
        <v>0</v>
      </c>
      <c r="K1695" s="90"/>
      <c r="L1695" s="90"/>
      <c r="M1695" s="90">
        <v>74</v>
      </c>
      <c r="N1695" s="90"/>
      <c r="O1695" s="136" t="e">
        <v>#N/A</v>
      </c>
      <c r="P1695" s="136">
        <f>J1695/D1695</f>
        <v>0</v>
      </c>
      <c r="Q1695" s="136" t="e">
        <v>#N/A</v>
      </c>
      <c r="R1695" s="136" t="e">
        <v>#N/A</v>
      </c>
      <c r="S1695" s="136">
        <f>M1695/G1695</f>
        <v>0.09426751592356689</v>
      </c>
      <c r="T1695" s="136" t="e">
        <v>#N/A</v>
      </c>
    </row>
    <row r="1696" spans="2:20" s="12" customFormat="1" ht="15.75" hidden="1">
      <c r="B1696" s="69" t="s">
        <v>208</v>
      </c>
      <c r="C1696" s="90">
        <v>623</v>
      </c>
      <c r="D1696" s="90">
        <v>108</v>
      </c>
      <c r="E1696" s="90">
        <v>656</v>
      </c>
      <c r="F1696" s="90">
        <v>8</v>
      </c>
      <c r="G1696" s="90">
        <v>1001</v>
      </c>
      <c r="H1696" s="90">
        <v>715</v>
      </c>
      <c r="I1696" s="90"/>
      <c r="J1696" s="90">
        <v>8</v>
      </c>
      <c r="K1696" s="90">
        <v>13</v>
      </c>
      <c r="L1696" s="90"/>
      <c r="M1696" s="90">
        <v>24</v>
      </c>
      <c r="N1696" s="90">
        <v>10</v>
      </c>
      <c r="O1696" s="136" t="e">
        <v>#N/A</v>
      </c>
      <c r="P1696" s="136">
        <f>J1696/D1696</f>
        <v>0.07407407407407407</v>
      </c>
      <c r="Q1696" s="136">
        <f>K1696/E1696</f>
        <v>0.019817073170731708</v>
      </c>
      <c r="R1696" s="136">
        <f>L1696/F1696</f>
        <v>0</v>
      </c>
      <c r="S1696" s="136">
        <f>M1696/G1696</f>
        <v>0.023976023976023976</v>
      </c>
      <c r="T1696" s="136">
        <f>N1696/H1696</f>
        <v>0.013986013986013986</v>
      </c>
    </row>
    <row r="1697" spans="2:20" s="12" customFormat="1" ht="15" customHeight="1" hidden="1">
      <c r="B1697" s="69" t="s">
        <v>209</v>
      </c>
      <c r="C1697" s="90">
        <v>335</v>
      </c>
      <c r="D1697" s="90">
        <v>609</v>
      </c>
      <c r="E1697" s="90">
        <v>415</v>
      </c>
      <c r="F1697" s="90">
        <v>15</v>
      </c>
      <c r="G1697" s="90">
        <v>2232</v>
      </c>
      <c r="H1697" s="90">
        <v>392</v>
      </c>
      <c r="I1697" s="90"/>
      <c r="J1697" s="90">
        <v>28</v>
      </c>
      <c r="K1697" s="90">
        <v>10</v>
      </c>
      <c r="L1697" s="90"/>
      <c r="M1697" s="90">
        <v>243</v>
      </c>
      <c r="N1697" s="90">
        <v>7</v>
      </c>
      <c r="O1697" s="136" t="e">
        <v>#N/A</v>
      </c>
      <c r="P1697" s="136">
        <f>J1697/D1697</f>
        <v>0.04597701149425287</v>
      </c>
      <c r="Q1697" s="136">
        <f>K1697/E1697</f>
        <v>0.024096385542168676</v>
      </c>
      <c r="R1697" s="136" t="e">
        <v>#N/A</v>
      </c>
      <c r="S1697" s="136">
        <f>M1697/G1697</f>
        <v>0.10887096774193548</v>
      </c>
      <c r="T1697" s="136">
        <f>N1697/H1697</f>
        <v>0.017857142857142856</v>
      </c>
    </row>
    <row r="1698" spans="2:20" s="12" customFormat="1" ht="13.5" customHeight="1" hidden="1">
      <c r="B1698" s="69" t="s">
        <v>210</v>
      </c>
      <c r="C1698" s="90">
        <v>473</v>
      </c>
      <c r="D1698" s="90">
        <v>217</v>
      </c>
      <c r="E1698" s="90">
        <v>413</v>
      </c>
      <c r="F1698" s="90">
        <v>20</v>
      </c>
      <c r="G1698" s="90">
        <v>1022</v>
      </c>
      <c r="H1698" s="90">
        <v>531</v>
      </c>
      <c r="I1698" s="90">
        <v>12</v>
      </c>
      <c r="J1698" s="90">
        <v>6</v>
      </c>
      <c r="K1698" s="90">
        <v>13</v>
      </c>
      <c r="L1698" s="90"/>
      <c r="M1698" s="90">
        <v>102</v>
      </c>
      <c r="N1698" s="90">
        <v>14</v>
      </c>
      <c r="O1698" s="136">
        <f>I1698/C1698</f>
        <v>0.02536997885835095</v>
      </c>
      <c r="P1698" s="136">
        <f>J1698/D1698</f>
        <v>0.027649769585253458</v>
      </c>
      <c r="Q1698" s="136">
        <f>K1698/E1698</f>
        <v>0.031476997578692496</v>
      </c>
      <c r="R1698" s="136" t="e">
        <v>#N/A</v>
      </c>
      <c r="S1698" s="136">
        <f>M1698/G1698</f>
        <v>0.09980430528375733</v>
      </c>
      <c r="T1698" s="136">
        <f>N1698/H1698</f>
        <v>0.026365348399246705</v>
      </c>
    </row>
    <row r="1699" spans="2:20" s="12" customFormat="1" ht="15.75" hidden="1">
      <c r="B1699" s="69" t="s">
        <v>211</v>
      </c>
      <c r="C1699" s="90">
        <v>67</v>
      </c>
      <c r="D1699" s="90">
        <v>26</v>
      </c>
      <c r="E1699" s="90">
        <v>83</v>
      </c>
      <c r="F1699" s="90"/>
      <c r="G1699" s="90">
        <v>338</v>
      </c>
      <c r="H1699" s="90">
        <v>79</v>
      </c>
      <c r="I1699" s="90"/>
      <c r="J1699" s="90"/>
      <c r="K1699" s="90"/>
      <c r="L1699" s="90"/>
      <c r="M1699" s="90">
        <v>42</v>
      </c>
      <c r="N1699" s="90"/>
      <c r="O1699" s="136" t="e">
        <v>#N/A</v>
      </c>
      <c r="P1699" s="136" t="e">
        <v>#N/A</v>
      </c>
      <c r="Q1699" s="136" t="e">
        <v>#N/A</v>
      </c>
      <c r="R1699" s="136" t="e">
        <v>#N/A</v>
      </c>
      <c r="S1699" s="136">
        <f>M1699/G1699</f>
        <v>0.1242603550295858</v>
      </c>
      <c r="T1699" s="136" t="e">
        <v>#N/A</v>
      </c>
    </row>
    <row r="1700" ht="15.75">
      <c r="K1700" s="53"/>
    </row>
    <row r="1701" ht="15.75">
      <c r="K1701" s="53"/>
    </row>
    <row r="1702" ht="15.75">
      <c r="K1702" s="53"/>
    </row>
    <row r="1703" ht="15.75">
      <c r="K1703" s="53"/>
    </row>
    <row r="1704" ht="15.75">
      <c r="K1704" s="53"/>
    </row>
    <row r="1705" ht="15.75">
      <c r="K1705" s="53"/>
    </row>
    <row r="1706" ht="15.75">
      <c r="K1706" s="53"/>
    </row>
    <row r="1707" ht="15.75">
      <c r="K1707" s="53"/>
    </row>
    <row r="1708" ht="15.75">
      <c r="K1708" s="53"/>
    </row>
    <row r="1709" ht="15.75">
      <c r="K1709" s="53"/>
    </row>
    <row r="1710" ht="15.75">
      <c r="K1710" s="53"/>
    </row>
    <row r="1711" ht="15.75">
      <c r="K1711" s="53"/>
    </row>
    <row r="1712" ht="15.75">
      <c r="K1712" s="53"/>
    </row>
    <row r="1713" ht="15.75">
      <c r="K1713" s="53"/>
    </row>
    <row r="1714" ht="15.75">
      <c r="K1714" s="53"/>
    </row>
    <row r="1715" ht="15.75">
      <c r="K1715" s="53"/>
    </row>
    <row r="1716" ht="15.75">
      <c r="K1716" s="53"/>
    </row>
    <row r="1717" ht="15.75">
      <c r="K1717" s="53"/>
    </row>
    <row r="1718" ht="15.75">
      <c r="K1718" s="53"/>
    </row>
    <row r="1719" spans="2:11" ht="15.75">
      <c r="B1719" t="s">
        <v>335</v>
      </c>
      <c r="K1719" s="53"/>
    </row>
    <row r="1720" spans="2:11" ht="15.75">
      <c r="B1720" s="1" t="s">
        <v>305</v>
      </c>
      <c r="K1720" s="53"/>
    </row>
    <row r="1721" spans="2:10" s="12" customFormat="1" ht="15.75">
      <c r="B1721" s="1"/>
      <c r="C1721" s="1"/>
      <c r="D1721" s="1"/>
      <c r="E1721" s="1"/>
      <c r="F1721" s="1"/>
      <c r="G1721" s="1"/>
      <c r="H1721" s="1"/>
      <c r="I1721" s="1"/>
      <c r="J1721" s="25"/>
    </row>
    <row r="1722" spans="1:20" ht="31.5" customHeight="1">
      <c r="A1722" s="24"/>
      <c r="B1722" s="169" t="s">
        <v>336</v>
      </c>
      <c r="C1722" s="170"/>
      <c r="D1722" s="170"/>
      <c r="E1722" s="170"/>
      <c r="F1722" s="170"/>
      <c r="G1722" s="170"/>
      <c r="H1722" s="170"/>
      <c r="I1722" s="170"/>
      <c r="J1722" s="170"/>
      <c r="K1722" s="170"/>
      <c r="L1722" s="170"/>
      <c r="M1722" s="170"/>
      <c r="T1722" s="49"/>
    </row>
    <row r="1723" spans="1:22" ht="129" customHeight="1">
      <c r="A1723" s="24"/>
      <c r="B1723" s="196" t="s">
        <v>440</v>
      </c>
      <c r="C1723" s="197"/>
      <c r="D1723" s="197"/>
      <c r="E1723" s="197"/>
      <c r="F1723" s="197"/>
      <c r="G1723" s="197"/>
      <c r="H1723" s="197"/>
      <c r="I1723" s="197"/>
      <c r="J1723" s="197"/>
      <c r="K1723" s="197"/>
      <c r="L1723" s="197"/>
      <c r="M1723" s="197"/>
      <c r="N1723" s="152"/>
      <c r="O1723" s="152"/>
      <c r="P1723" s="152"/>
      <c r="Q1723" s="152"/>
      <c r="R1723" s="152"/>
      <c r="S1723" s="152"/>
      <c r="T1723" s="152"/>
      <c r="U1723" s="152"/>
      <c r="V1723" s="152"/>
    </row>
    <row r="1724" spans="1:20" ht="15.75">
      <c r="A1724" s="24"/>
      <c r="B1724" s="19"/>
      <c r="C1724" s="95"/>
      <c r="D1724" s="95"/>
      <c r="E1724" s="95"/>
      <c r="F1724" s="95"/>
      <c r="G1724" s="95"/>
      <c r="H1724" s="95"/>
      <c r="I1724" s="95"/>
      <c r="J1724" s="95"/>
      <c r="K1724" s="95"/>
      <c r="L1724" s="95"/>
      <c r="M1724" s="95"/>
      <c r="T1724" s="49"/>
    </row>
    <row r="1725" spans="1:22" ht="99" customHeight="1">
      <c r="A1725" s="24"/>
      <c r="B1725" s="196" t="s">
        <v>490</v>
      </c>
      <c r="C1725" s="198"/>
      <c r="D1725" s="198"/>
      <c r="E1725" s="198"/>
      <c r="F1725" s="198"/>
      <c r="G1725" s="198"/>
      <c r="H1725" s="198"/>
      <c r="I1725" s="198"/>
      <c r="J1725" s="198"/>
      <c r="K1725" s="198"/>
      <c r="L1725" s="198"/>
      <c r="M1725" s="198"/>
      <c r="N1725" s="152"/>
      <c r="O1725" s="152"/>
      <c r="P1725" s="152"/>
      <c r="Q1725" s="152"/>
      <c r="R1725" s="152"/>
      <c r="S1725" s="152"/>
      <c r="T1725" s="152"/>
      <c r="U1725" s="152"/>
      <c r="V1725" s="152"/>
    </row>
    <row r="1726" spans="1:20" ht="15.75">
      <c r="A1726" s="24"/>
      <c r="B1726" s="19"/>
      <c r="C1726" s="95"/>
      <c r="D1726" s="95"/>
      <c r="E1726" s="95"/>
      <c r="F1726" s="95"/>
      <c r="G1726" s="95"/>
      <c r="H1726" s="95"/>
      <c r="I1726" s="95"/>
      <c r="J1726" s="95"/>
      <c r="K1726" s="95"/>
      <c r="L1726" s="95"/>
      <c r="M1726" s="95"/>
      <c r="T1726" s="49"/>
    </row>
    <row r="1727" spans="1:22" ht="66.75" customHeight="1">
      <c r="A1727" s="24"/>
      <c r="B1727" s="196" t="s">
        <v>491</v>
      </c>
      <c r="C1727" s="198"/>
      <c r="D1727" s="198"/>
      <c r="E1727" s="198"/>
      <c r="F1727" s="198"/>
      <c r="G1727" s="198"/>
      <c r="H1727" s="198"/>
      <c r="I1727" s="198"/>
      <c r="J1727" s="198"/>
      <c r="K1727" s="198"/>
      <c r="L1727" s="198"/>
      <c r="M1727" s="198"/>
      <c r="N1727" s="152"/>
      <c r="O1727" s="152"/>
      <c r="P1727" s="152"/>
      <c r="Q1727" s="152"/>
      <c r="R1727" s="152"/>
      <c r="S1727" s="152"/>
      <c r="T1727" s="152"/>
      <c r="U1727" s="152"/>
      <c r="V1727" s="152"/>
    </row>
    <row r="1728" spans="1:20" ht="15.75">
      <c r="A1728" s="24"/>
      <c r="B1728" s="19"/>
      <c r="C1728" s="95"/>
      <c r="D1728" s="95"/>
      <c r="E1728" s="95"/>
      <c r="F1728" s="95"/>
      <c r="G1728" s="95"/>
      <c r="H1728" s="95"/>
      <c r="I1728" s="95"/>
      <c r="J1728" s="95"/>
      <c r="K1728" s="95"/>
      <c r="L1728" s="95"/>
      <c r="M1728" s="95"/>
      <c r="T1728" s="49"/>
    </row>
    <row r="1729" spans="1:22" ht="67.5" customHeight="1">
      <c r="A1729" s="24"/>
      <c r="B1729" s="196" t="s">
        <v>492</v>
      </c>
      <c r="C1729" s="196"/>
      <c r="D1729" s="196"/>
      <c r="E1729" s="196"/>
      <c r="F1729" s="196"/>
      <c r="G1729" s="196"/>
      <c r="H1729" s="196"/>
      <c r="I1729" s="196"/>
      <c r="J1729" s="196"/>
      <c r="K1729" s="196"/>
      <c r="L1729" s="196"/>
      <c r="M1729" s="196"/>
      <c r="N1729" s="152"/>
      <c r="O1729" s="152"/>
      <c r="P1729" s="152"/>
      <c r="Q1729" s="152"/>
      <c r="R1729" s="152"/>
      <c r="S1729" s="152"/>
      <c r="T1729" s="152"/>
      <c r="U1729" s="152"/>
      <c r="V1729" s="152"/>
    </row>
    <row r="1730" spans="1:20" ht="15.75">
      <c r="A1730" s="24"/>
      <c r="B1730" s="19"/>
      <c r="C1730" s="93"/>
      <c r="D1730" s="93"/>
      <c r="E1730" s="93"/>
      <c r="F1730" s="93"/>
      <c r="G1730" s="93"/>
      <c r="H1730" s="93"/>
      <c r="I1730" s="93"/>
      <c r="J1730" s="93"/>
      <c r="K1730" s="93"/>
      <c r="L1730" s="93"/>
      <c r="M1730" s="93"/>
      <c r="T1730" s="49"/>
    </row>
    <row r="1731" ht="15" customHeight="1" hidden="1">
      <c r="B1731" s="1" t="s">
        <v>229</v>
      </c>
    </row>
    <row r="1732" spans="2:18" ht="15" customHeight="1" hidden="1">
      <c r="B1732" s="22"/>
      <c r="C1732" s="22"/>
      <c r="D1732" s="75" t="s">
        <v>223</v>
      </c>
      <c r="E1732" s="75" t="s">
        <v>50</v>
      </c>
      <c r="F1732" s="75" t="s">
        <v>199</v>
      </c>
      <c r="G1732" s="75" t="s">
        <v>200</v>
      </c>
      <c r="H1732" s="75" t="s">
        <v>201</v>
      </c>
      <c r="I1732" s="75" t="s">
        <v>202</v>
      </c>
      <c r="J1732" s="75" t="s">
        <v>203</v>
      </c>
      <c r="K1732" s="75" t="s">
        <v>204</v>
      </c>
      <c r="L1732" s="75" t="s">
        <v>205</v>
      </c>
      <c r="M1732" s="75" t="s">
        <v>206</v>
      </c>
      <c r="N1732" s="75" t="s">
        <v>207</v>
      </c>
      <c r="O1732" s="75" t="s">
        <v>208</v>
      </c>
      <c r="P1732" s="75" t="s">
        <v>209</v>
      </c>
      <c r="Q1732" s="75" t="s">
        <v>210</v>
      </c>
      <c r="R1732" s="75" t="s">
        <v>211</v>
      </c>
    </row>
    <row r="1733" spans="2:18" ht="15" customHeight="1" hidden="1">
      <c r="B1733" s="187" t="s">
        <v>374</v>
      </c>
      <c r="C1733" s="22" t="s">
        <v>239</v>
      </c>
      <c r="D1733" s="22">
        <f>SUM(E1733:R1733)</f>
        <v>6315</v>
      </c>
      <c r="E1733" s="22">
        <v>264</v>
      </c>
      <c r="F1733" s="22">
        <v>2668</v>
      </c>
      <c r="G1733" s="22">
        <v>107</v>
      </c>
      <c r="H1733" s="22">
        <v>353</v>
      </c>
      <c r="I1733" s="22">
        <v>328</v>
      </c>
      <c r="J1733" s="22">
        <v>1092</v>
      </c>
      <c r="K1733" s="22">
        <v>180</v>
      </c>
      <c r="L1733" s="22">
        <v>238</v>
      </c>
      <c r="M1733" s="22">
        <v>14</v>
      </c>
      <c r="N1733" s="22">
        <v>64</v>
      </c>
      <c r="O1733" s="22">
        <v>397</v>
      </c>
      <c r="P1733" s="22">
        <v>239</v>
      </c>
      <c r="Q1733" s="22">
        <v>330</v>
      </c>
      <c r="R1733" s="22">
        <v>41</v>
      </c>
    </row>
    <row r="1734" spans="2:18" ht="15" customHeight="1" hidden="1">
      <c r="B1734" s="188"/>
      <c r="C1734" s="22" t="s">
        <v>360</v>
      </c>
      <c r="D1734" s="22">
        <f aca="true" t="shared" si="151" ref="D1734:D1756">SUM(E1734:R1734)</f>
        <v>1092</v>
      </c>
      <c r="E1734" s="22">
        <v>10</v>
      </c>
      <c r="F1734" s="22">
        <v>67</v>
      </c>
      <c r="G1734" s="22">
        <v>17</v>
      </c>
      <c r="H1734" s="22" t="s">
        <v>362</v>
      </c>
      <c r="I1734" s="22">
        <v>19</v>
      </c>
      <c r="J1734" s="22">
        <v>68</v>
      </c>
      <c r="K1734" s="22">
        <v>85</v>
      </c>
      <c r="L1734" s="22">
        <v>0</v>
      </c>
      <c r="M1734" s="22" t="s">
        <v>362</v>
      </c>
      <c r="N1734" s="22">
        <v>23</v>
      </c>
      <c r="O1734" s="22">
        <v>83</v>
      </c>
      <c r="P1734" s="22">
        <v>527</v>
      </c>
      <c r="Q1734" s="22">
        <v>184</v>
      </c>
      <c r="R1734" s="22">
        <v>9</v>
      </c>
    </row>
    <row r="1735" spans="2:18" ht="15.75" hidden="1">
      <c r="B1735" s="188"/>
      <c r="C1735" s="22" t="s">
        <v>237</v>
      </c>
      <c r="D1735" s="22">
        <f t="shared" si="151"/>
        <v>8691</v>
      </c>
      <c r="E1735" s="22">
        <v>49</v>
      </c>
      <c r="F1735" s="22">
        <v>4068</v>
      </c>
      <c r="G1735" s="22">
        <v>200</v>
      </c>
      <c r="H1735" s="22">
        <v>34</v>
      </c>
      <c r="I1735" s="22">
        <v>187</v>
      </c>
      <c r="J1735" s="22">
        <v>2001</v>
      </c>
      <c r="K1735" s="22">
        <v>762</v>
      </c>
      <c r="L1735" s="22">
        <v>26</v>
      </c>
      <c r="M1735" s="22">
        <v>47</v>
      </c>
      <c r="N1735" s="22">
        <v>168</v>
      </c>
      <c r="O1735" s="22">
        <v>503</v>
      </c>
      <c r="P1735" s="22">
        <v>305</v>
      </c>
      <c r="Q1735" s="22">
        <v>289</v>
      </c>
      <c r="R1735" s="22">
        <v>52</v>
      </c>
    </row>
    <row r="1736" spans="2:18" ht="15.75" hidden="1">
      <c r="B1736" s="188"/>
      <c r="C1736" s="22" t="s">
        <v>246</v>
      </c>
      <c r="D1736" s="22">
        <f t="shared" si="151"/>
        <v>86</v>
      </c>
      <c r="E1736" s="22" t="s">
        <v>362</v>
      </c>
      <c r="F1736" s="22">
        <v>28</v>
      </c>
      <c r="G1736" s="22">
        <v>6</v>
      </c>
      <c r="H1736" s="22">
        <v>0</v>
      </c>
      <c r="I1736" s="22">
        <v>0</v>
      </c>
      <c r="J1736" s="22">
        <v>6</v>
      </c>
      <c r="K1736" s="22">
        <v>9</v>
      </c>
      <c r="L1736" s="22">
        <v>0</v>
      </c>
      <c r="M1736" s="22">
        <v>0</v>
      </c>
      <c r="N1736" s="22">
        <v>10</v>
      </c>
      <c r="O1736" s="22">
        <v>9</v>
      </c>
      <c r="P1736" s="22" t="s">
        <v>362</v>
      </c>
      <c r="Q1736" s="22">
        <v>12</v>
      </c>
      <c r="R1736" s="22">
        <v>6</v>
      </c>
    </row>
    <row r="1737" spans="2:18" ht="15.75" hidden="1">
      <c r="B1737" s="188"/>
      <c r="C1737" s="22" t="s">
        <v>240</v>
      </c>
      <c r="D1737" s="22">
        <f t="shared" si="151"/>
        <v>7301</v>
      </c>
      <c r="E1737" s="22">
        <v>80</v>
      </c>
      <c r="F1737" s="22">
        <v>489</v>
      </c>
      <c r="G1737" s="22">
        <v>471</v>
      </c>
      <c r="H1737" s="22">
        <v>42</v>
      </c>
      <c r="I1737" s="22">
        <v>150</v>
      </c>
      <c r="J1737" s="22">
        <v>773</v>
      </c>
      <c r="K1737" s="22">
        <v>427</v>
      </c>
      <c r="L1737" s="22">
        <v>14</v>
      </c>
      <c r="M1737" s="22">
        <v>95</v>
      </c>
      <c r="N1737" s="22">
        <v>565</v>
      </c>
      <c r="O1737" s="22">
        <v>997</v>
      </c>
      <c r="P1737" s="22">
        <v>1952</v>
      </c>
      <c r="Q1737" s="22">
        <v>955</v>
      </c>
      <c r="R1737" s="22">
        <v>291</v>
      </c>
    </row>
    <row r="1738" spans="2:18" ht="15.75" hidden="1">
      <c r="B1738" s="189"/>
      <c r="C1738" s="22" t="s">
        <v>361</v>
      </c>
      <c r="D1738" s="22">
        <f t="shared" si="151"/>
        <v>9129</v>
      </c>
      <c r="E1738" s="22">
        <v>93</v>
      </c>
      <c r="F1738" s="22">
        <v>4631</v>
      </c>
      <c r="G1738" s="22">
        <v>208</v>
      </c>
      <c r="H1738" s="22">
        <v>114</v>
      </c>
      <c r="I1738" s="22">
        <v>234</v>
      </c>
      <c r="J1738" s="22">
        <v>1827</v>
      </c>
      <c r="K1738" s="22">
        <v>661</v>
      </c>
      <c r="L1738" s="22">
        <v>117</v>
      </c>
      <c r="M1738" s="22">
        <v>33</v>
      </c>
      <c r="N1738" s="22">
        <v>117</v>
      </c>
      <c r="O1738" s="22">
        <v>442</v>
      </c>
      <c r="P1738" s="22">
        <v>241</v>
      </c>
      <c r="Q1738" s="22">
        <v>361</v>
      </c>
      <c r="R1738" s="22">
        <v>50</v>
      </c>
    </row>
    <row r="1739" spans="2:18" ht="15.75" hidden="1">
      <c r="B1739" s="187" t="s">
        <v>375</v>
      </c>
      <c r="C1739" s="22" t="s">
        <v>239</v>
      </c>
      <c r="D1739" s="22">
        <f t="shared" si="151"/>
        <v>1155</v>
      </c>
      <c r="E1739" s="22">
        <v>27</v>
      </c>
      <c r="F1739" s="22">
        <v>338</v>
      </c>
      <c r="G1739" s="22">
        <v>33</v>
      </c>
      <c r="H1739" s="22">
        <v>51</v>
      </c>
      <c r="I1739" s="22">
        <v>95</v>
      </c>
      <c r="J1739" s="22">
        <v>248</v>
      </c>
      <c r="K1739" s="22">
        <v>57</v>
      </c>
      <c r="L1739" s="22">
        <v>12</v>
      </c>
      <c r="M1739" s="22">
        <v>5</v>
      </c>
      <c r="N1739" s="22">
        <v>25</v>
      </c>
      <c r="O1739" s="22">
        <v>89</v>
      </c>
      <c r="P1739" s="22">
        <v>89</v>
      </c>
      <c r="Q1739" s="22">
        <v>80</v>
      </c>
      <c r="R1739" s="22">
        <v>6</v>
      </c>
    </row>
    <row r="1740" spans="2:18" ht="15.75" hidden="1">
      <c r="B1740" s="188"/>
      <c r="C1740" s="22" t="s">
        <v>360</v>
      </c>
      <c r="D1740" s="22">
        <f t="shared" si="151"/>
        <v>52</v>
      </c>
      <c r="E1740" s="22">
        <v>0</v>
      </c>
      <c r="F1740" s="22" t="s">
        <v>362</v>
      </c>
      <c r="G1740" s="22" t="s">
        <v>362</v>
      </c>
      <c r="H1740" s="22">
        <v>0</v>
      </c>
      <c r="I1740" s="22">
        <v>7</v>
      </c>
      <c r="J1740" s="22" t="s">
        <v>362</v>
      </c>
      <c r="K1740" s="22">
        <v>8</v>
      </c>
      <c r="L1740" s="22">
        <v>0</v>
      </c>
      <c r="M1740" s="22">
        <v>0</v>
      </c>
      <c r="N1740" s="22" t="s">
        <v>362</v>
      </c>
      <c r="O1740" s="22" t="s">
        <v>362</v>
      </c>
      <c r="P1740" s="22">
        <v>28</v>
      </c>
      <c r="Q1740" s="22">
        <v>9</v>
      </c>
      <c r="R1740" s="22">
        <v>0</v>
      </c>
    </row>
    <row r="1741" spans="2:18" ht="15.75" hidden="1">
      <c r="B1741" s="188"/>
      <c r="C1741" s="22" t="s">
        <v>237</v>
      </c>
      <c r="D1741" s="22">
        <f t="shared" si="151"/>
        <v>998</v>
      </c>
      <c r="E1741" s="22">
        <v>0</v>
      </c>
      <c r="F1741" s="22">
        <v>211</v>
      </c>
      <c r="G1741" s="22">
        <v>29</v>
      </c>
      <c r="H1741" s="22" t="s">
        <v>362</v>
      </c>
      <c r="I1741" s="22">
        <v>46</v>
      </c>
      <c r="J1741" s="22">
        <v>272</v>
      </c>
      <c r="K1741" s="22">
        <v>113</v>
      </c>
      <c r="L1741" s="22">
        <v>0</v>
      </c>
      <c r="M1741" s="22">
        <v>22</v>
      </c>
      <c r="N1741" s="22">
        <v>20</v>
      </c>
      <c r="O1741" s="22">
        <v>110</v>
      </c>
      <c r="P1741" s="22">
        <v>104</v>
      </c>
      <c r="Q1741" s="22">
        <v>61</v>
      </c>
      <c r="R1741" s="22">
        <v>10</v>
      </c>
    </row>
    <row r="1742" spans="2:18" ht="15.75" hidden="1">
      <c r="B1742" s="188"/>
      <c r="C1742" s="22" t="s">
        <v>246</v>
      </c>
      <c r="D1742" s="22">
        <f t="shared" si="151"/>
        <v>0</v>
      </c>
      <c r="E1742" s="22">
        <v>0</v>
      </c>
      <c r="F1742" s="22" t="s">
        <v>362</v>
      </c>
      <c r="G1742" s="22" t="s">
        <v>362</v>
      </c>
      <c r="H1742" s="22">
        <v>0</v>
      </c>
      <c r="I1742" s="22">
        <v>0</v>
      </c>
      <c r="J1742" s="22" t="s">
        <v>362</v>
      </c>
      <c r="K1742" s="22">
        <v>0</v>
      </c>
      <c r="L1742" s="22">
        <v>0</v>
      </c>
      <c r="M1742" s="22">
        <v>0</v>
      </c>
      <c r="N1742" s="22" t="s">
        <v>362</v>
      </c>
      <c r="O1742" s="22" t="s">
        <v>362</v>
      </c>
      <c r="P1742" s="22">
        <v>0</v>
      </c>
      <c r="Q1742" s="22" t="s">
        <v>362</v>
      </c>
      <c r="R1742" s="22">
        <v>0</v>
      </c>
    </row>
    <row r="1743" spans="2:18" ht="15.75" hidden="1">
      <c r="B1743" s="188"/>
      <c r="C1743" s="22" t="s">
        <v>240</v>
      </c>
      <c r="D1743" s="22">
        <f t="shared" si="151"/>
        <v>964</v>
      </c>
      <c r="E1743" s="22">
        <v>6</v>
      </c>
      <c r="F1743" s="22">
        <v>49</v>
      </c>
      <c r="G1743" s="22">
        <v>67</v>
      </c>
      <c r="H1743" s="22" t="s">
        <v>362</v>
      </c>
      <c r="I1743" s="22">
        <v>33</v>
      </c>
      <c r="J1743" s="22">
        <v>102</v>
      </c>
      <c r="K1743" s="22">
        <v>69</v>
      </c>
      <c r="L1743" s="22" t="s">
        <v>362</v>
      </c>
      <c r="M1743" s="22">
        <v>33</v>
      </c>
      <c r="N1743" s="22">
        <v>60</v>
      </c>
      <c r="O1743" s="22">
        <v>175</v>
      </c>
      <c r="P1743" s="22">
        <v>259</v>
      </c>
      <c r="Q1743" s="22">
        <v>69</v>
      </c>
      <c r="R1743" s="22">
        <v>42</v>
      </c>
    </row>
    <row r="1744" spans="2:18" ht="15.75" hidden="1">
      <c r="B1744" s="189"/>
      <c r="C1744" s="22" t="s">
        <v>361</v>
      </c>
      <c r="D1744" s="22">
        <f t="shared" si="151"/>
        <v>1378</v>
      </c>
      <c r="E1744" s="22">
        <v>10</v>
      </c>
      <c r="F1744" s="22">
        <v>395</v>
      </c>
      <c r="G1744" s="22">
        <v>43</v>
      </c>
      <c r="H1744" s="22">
        <v>24</v>
      </c>
      <c r="I1744" s="22">
        <v>82</v>
      </c>
      <c r="J1744" s="22">
        <v>312</v>
      </c>
      <c r="K1744" s="22">
        <v>132</v>
      </c>
      <c r="L1744" s="22">
        <v>6</v>
      </c>
      <c r="M1744" s="22">
        <v>19</v>
      </c>
      <c r="N1744" s="22">
        <v>32</v>
      </c>
      <c r="O1744" s="22">
        <v>117</v>
      </c>
      <c r="P1744" s="22">
        <v>106</v>
      </c>
      <c r="Q1744" s="22">
        <v>84</v>
      </c>
      <c r="R1744" s="22">
        <v>16</v>
      </c>
    </row>
    <row r="1745" spans="2:18" ht="15.75" hidden="1">
      <c r="B1745" s="187" t="s">
        <v>265</v>
      </c>
      <c r="C1745" s="22" t="s">
        <v>239</v>
      </c>
      <c r="D1745" s="22">
        <f t="shared" si="151"/>
        <v>4274</v>
      </c>
      <c r="E1745" s="22">
        <v>216</v>
      </c>
      <c r="F1745" s="22">
        <v>1726</v>
      </c>
      <c r="G1745" s="22">
        <v>51</v>
      </c>
      <c r="H1745" s="22">
        <v>294</v>
      </c>
      <c r="I1745" s="22">
        <v>179</v>
      </c>
      <c r="J1745" s="22">
        <v>618</v>
      </c>
      <c r="K1745" s="22">
        <v>134</v>
      </c>
      <c r="L1745" s="22">
        <v>226</v>
      </c>
      <c r="M1745" s="22">
        <v>14</v>
      </c>
      <c r="N1745" s="22">
        <v>65</v>
      </c>
      <c r="O1745" s="22">
        <v>338</v>
      </c>
      <c r="P1745" s="22">
        <v>158</v>
      </c>
      <c r="Q1745" s="22">
        <v>211</v>
      </c>
      <c r="R1745" s="22">
        <v>44</v>
      </c>
    </row>
    <row r="1746" spans="2:18" ht="15.75" hidden="1">
      <c r="B1746" s="188"/>
      <c r="C1746" s="22" t="s">
        <v>360</v>
      </c>
      <c r="D1746" s="22">
        <f t="shared" si="151"/>
        <v>697</v>
      </c>
      <c r="E1746" s="22">
        <v>7</v>
      </c>
      <c r="F1746" s="22">
        <v>55</v>
      </c>
      <c r="G1746" s="22">
        <v>12</v>
      </c>
      <c r="H1746" s="22" t="s">
        <v>362</v>
      </c>
      <c r="I1746" s="22">
        <v>15</v>
      </c>
      <c r="J1746" s="22">
        <v>51</v>
      </c>
      <c r="K1746" s="22">
        <v>67</v>
      </c>
      <c r="L1746" s="22">
        <v>0</v>
      </c>
      <c r="M1746" s="22">
        <v>5</v>
      </c>
      <c r="N1746" s="22">
        <v>20</v>
      </c>
      <c r="O1746" s="22">
        <v>87</v>
      </c>
      <c r="P1746" s="22">
        <v>247</v>
      </c>
      <c r="Q1746" s="22">
        <v>119</v>
      </c>
      <c r="R1746" s="22">
        <v>12</v>
      </c>
    </row>
    <row r="1747" spans="2:18" ht="15.75" hidden="1">
      <c r="B1747" s="188"/>
      <c r="C1747" s="22" t="s">
        <v>237</v>
      </c>
      <c r="D1747" s="22">
        <f t="shared" si="151"/>
        <v>5154</v>
      </c>
      <c r="E1747" s="22">
        <v>42</v>
      </c>
      <c r="F1747" s="22">
        <v>2458</v>
      </c>
      <c r="G1747" s="22">
        <v>108</v>
      </c>
      <c r="H1747" s="22">
        <v>20</v>
      </c>
      <c r="I1747" s="22">
        <v>85</v>
      </c>
      <c r="J1747" s="22">
        <v>1094</v>
      </c>
      <c r="K1747" s="22">
        <v>425</v>
      </c>
      <c r="L1747" s="22">
        <v>27</v>
      </c>
      <c r="M1747" s="22">
        <v>33</v>
      </c>
      <c r="N1747" s="22">
        <v>116</v>
      </c>
      <c r="O1747" s="22">
        <v>357</v>
      </c>
      <c r="P1747" s="22">
        <v>150</v>
      </c>
      <c r="Q1747" s="22">
        <v>190</v>
      </c>
      <c r="R1747" s="22">
        <v>49</v>
      </c>
    </row>
    <row r="1748" spans="2:18" ht="15.75" hidden="1">
      <c r="B1748" s="188"/>
      <c r="C1748" s="22" t="s">
        <v>246</v>
      </c>
      <c r="D1748" s="22">
        <f t="shared" si="151"/>
        <v>66</v>
      </c>
      <c r="E1748" s="22" t="s">
        <v>362</v>
      </c>
      <c r="F1748" s="22">
        <v>18</v>
      </c>
      <c r="G1748" s="22">
        <v>5</v>
      </c>
      <c r="H1748" s="22">
        <v>0</v>
      </c>
      <c r="I1748" s="22">
        <v>0</v>
      </c>
      <c r="J1748" s="22" t="s">
        <v>362</v>
      </c>
      <c r="K1748" s="22">
        <v>6</v>
      </c>
      <c r="L1748" s="22">
        <v>0</v>
      </c>
      <c r="M1748" s="22">
        <v>0</v>
      </c>
      <c r="N1748" s="22">
        <v>10</v>
      </c>
      <c r="O1748" s="22">
        <v>8</v>
      </c>
      <c r="P1748" s="22">
        <v>5</v>
      </c>
      <c r="Q1748" s="22">
        <v>7</v>
      </c>
      <c r="R1748" s="22">
        <v>7</v>
      </c>
    </row>
    <row r="1749" spans="2:18" ht="15.75" hidden="1">
      <c r="B1749" s="188"/>
      <c r="C1749" s="22" t="s">
        <v>240</v>
      </c>
      <c r="D1749" s="22">
        <f t="shared" si="151"/>
        <v>5396</v>
      </c>
      <c r="E1749" s="22">
        <v>60</v>
      </c>
      <c r="F1749" s="22">
        <v>372</v>
      </c>
      <c r="G1749" s="22">
        <v>355</v>
      </c>
      <c r="H1749" s="22">
        <v>33</v>
      </c>
      <c r="I1749" s="22">
        <v>104</v>
      </c>
      <c r="J1749" s="22">
        <v>530</v>
      </c>
      <c r="K1749" s="22">
        <v>300</v>
      </c>
      <c r="L1749" s="22">
        <v>14</v>
      </c>
      <c r="M1749" s="22">
        <v>77</v>
      </c>
      <c r="N1749" s="22">
        <v>498</v>
      </c>
      <c r="O1749" s="22">
        <v>766</v>
      </c>
      <c r="P1749" s="22">
        <v>1301</v>
      </c>
      <c r="Q1749" s="22">
        <v>730</v>
      </c>
      <c r="R1749" s="22">
        <v>256</v>
      </c>
    </row>
    <row r="1750" spans="2:18" ht="15.75" hidden="1">
      <c r="B1750" s="189"/>
      <c r="C1750" s="22" t="s">
        <v>361</v>
      </c>
      <c r="D1750" s="22">
        <f t="shared" si="151"/>
        <v>5720</v>
      </c>
      <c r="E1750" s="22">
        <v>87</v>
      </c>
      <c r="F1750" s="22">
        <v>2941</v>
      </c>
      <c r="G1750" s="22">
        <v>105</v>
      </c>
      <c r="H1750" s="22">
        <v>89</v>
      </c>
      <c r="I1750" s="22">
        <v>115</v>
      </c>
      <c r="J1750" s="22">
        <v>1030</v>
      </c>
      <c r="K1750" s="22">
        <v>374</v>
      </c>
      <c r="L1750" s="22">
        <v>121</v>
      </c>
      <c r="M1750" s="22">
        <v>22</v>
      </c>
      <c r="N1750" s="22">
        <v>94</v>
      </c>
      <c r="O1750" s="22">
        <v>339</v>
      </c>
      <c r="P1750" s="22">
        <v>115</v>
      </c>
      <c r="Q1750" s="22">
        <v>231</v>
      </c>
      <c r="R1750" s="22">
        <v>57</v>
      </c>
    </row>
    <row r="1751" spans="2:18" ht="15.75" hidden="1">
      <c r="B1751" s="187" t="s">
        <v>266</v>
      </c>
      <c r="C1751" s="22" t="s">
        <v>239</v>
      </c>
      <c r="D1751" s="22">
        <f t="shared" si="151"/>
        <v>153</v>
      </c>
      <c r="E1751" s="22">
        <v>28</v>
      </c>
      <c r="F1751" s="22">
        <v>25</v>
      </c>
      <c r="G1751" s="22">
        <v>6</v>
      </c>
      <c r="H1751" s="22">
        <v>31</v>
      </c>
      <c r="I1751" s="22">
        <v>5</v>
      </c>
      <c r="J1751" s="22">
        <v>20</v>
      </c>
      <c r="K1751" s="22">
        <v>7</v>
      </c>
      <c r="L1751" s="22"/>
      <c r="M1751" s="22" t="s">
        <v>362</v>
      </c>
      <c r="N1751" s="22" t="s">
        <v>362</v>
      </c>
      <c r="O1751" s="22">
        <v>0</v>
      </c>
      <c r="P1751" s="22">
        <v>22</v>
      </c>
      <c r="Q1751" s="22">
        <v>9</v>
      </c>
      <c r="R1751" s="22" t="s">
        <v>362</v>
      </c>
    </row>
    <row r="1752" spans="2:18" ht="15.75" hidden="1">
      <c r="B1752" s="188"/>
      <c r="C1752" s="22" t="s">
        <v>360</v>
      </c>
      <c r="D1752" s="22">
        <f t="shared" si="151"/>
        <v>409</v>
      </c>
      <c r="E1752" s="22" t="s">
        <v>362</v>
      </c>
      <c r="F1752" s="22">
        <v>6</v>
      </c>
      <c r="G1752" s="22">
        <v>5</v>
      </c>
      <c r="H1752" s="22" t="s">
        <v>362</v>
      </c>
      <c r="I1752" s="22" t="s">
        <v>362</v>
      </c>
      <c r="J1752" s="22">
        <v>17</v>
      </c>
      <c r="K1752" s="22">
        <v>15</v>
      </c>
      <c r="L1752" s="22"/>
      <c r="M1752" s="22">
        <v>0</v>
      </c>
      <c r="N1752" s="22">
        <v>10</v>
      </c>
      <c r="O1752" s="22">
        <v>0</v>
      </c>
      <c r="P1752" s="22">
        <v>293</v>
      </c>
      <c r="Q1752" s="22">
        <v>63</v>
      </c>
      <c r="R1752" s="22" t="s">
        <v>362</v>
      </c>
    </row>
    <row r="1753" spans="2:18" ht="15.75" hidden="1">
      <c r="B1753" s="188"/>
      <c r="C1753" s="22" t="s">
        <v>237</v>
      </c>
      <c r="D1753" s="22">
        <f t="shared" si="151"/>
        <v>194</v>
      </c>
      <c r="E1753" s="22">
        <v>6</v>
      </c>
      <c r="F1753" s="22">
        <v>46</v>
      </c>
      <c r="G1753" s="22">
        <v>24</v>
      </c>
      <c r="H1753" s="22" t="s">
        <v>362</v>
      </c>
      <c r="I1753" s="22">
        <v>8</v>
      </c>
      <c r="J1753" s="22">
        <v>34</v>
      </c>
      <c r="K1753" s="22">
        <v>28</v>
      </c>
      <c r="L1753" s="22"/>
      <c r="M1753" s="22" t="s">
        <v>362</v>
      </c>
      <c r="N1753" s="22">
        <v>9</v>
      </c>
      <c r="O1753" s="22">
        <v>0</v>
      </c>
      <c r="P1753" s="22">
        <v>28</v>
      </c>
      <c r="Q1753" s="22">
        <v>11</v>
      </c>
      <c r="R1753" s="22" t="s">
        <v>362</v>
      </c>
    </row>
    <row r="1754" spans="2:18" ht="15.75" hidden="1">
      <c r="B1754" s="188"/>
      <c r="C1754" s="22" t="s">
        <v>246</v>
      </c>
      <c r="D1754" s="22">
        <f t="shared" si="151"/>
        <v>0</v>
      </c>
      <c r="E1754" s="22"/>
      <c r="F1754" s="22" t="s">
        <v>362</v>
      </c>
      <c r="G1754" s="22"/>
      <c r="H1754" s="22"/>
      <c r="I1754" s="22"/>
      <c r="J1754" s="22"/>
      <c r="K1754" s="22" t="s">
        <v>362</v>
      </c>
      <c r="L1754" s="22"/>
      <c r="M1754" s="22"/>
      <c r="N1754" s="22"/>
      <c r="O1754" s="22"/>
      <c r="P1754" s="22" t="s">
        <v>362</v>
      </c>
      <c r="Q1754" s="22" t="s">
        <v>362</v>
      </c>
      <c r="R1754" s="22"/>
    </row>
    <row r="1755" spans="2:18" ht="15.75" hidden="1">
      <c r="B1755" s="188"/>
      <c r="C1755" s="22" t="s">
        <v>240</v>
      </c>
      <c r="D1755" s="22">
        <f t="shared" si="151"/>
        <v>980</v>
      </c>
      <c r="E1755" s="22">
        <v>10</v>
      </c>
      <c r="F1755" s="22">
        <v>50</v>
      </c>
      <c r="G1755" s="22">
        <v>75</v>
      </c>
      <c r="H1755" s="22">
        <v>7</v>
      </c>
      <c r="I1755" s="22">
        <v>9</v>
      </c>
      <c r="J1755" s="22">
        <v>115</v>
      </c>
      <c r="K1755" s="22">
        <v>39</v>
      </c>
      <c r="L1755" s="22"/>
      <c r="M1755" s="22">
        <v>11</v>
      </c>
      <c r="N1755" s="22">
        <v>84</v>
      </c>
      <c r="O1755" s="22">
        <v>7</v>
      </c>
      <c r="P1755" s="22">
        <v>388</v>
      </c>
      <c r="Q1755" s="22">
        <v>168</v>
      </c>
      <c r="R1755" s="22">
        <v>17</v>
      </c>
    </row>
    <row r="1756" spans="2:18" ht="15.75" hidden="1">
      <c r="B1756" s="189"/>
      <c r="C1756" s="22" t="s">
        <v>361</v>
      </c>
      <c r="D1756" s="22">
        <f t="shared" si="151"/>
        <v>198</v>
      </c>
      <c r="E1756" s="22" t="s">
        <v>362</v>
      </c>
      <c r="F1756" s="22">
        <v>51</v>
      </c>
      <c r="G1756" s="22">
        <v>18</v>
      </c>
      <c r="H1756" s="22">
        <v>6</v>
      </c>
      <c r="I1756" s="22">
        <v>8</v>
      </c>
      <c r="J1756" s="22">
        <v>42</v>
      </c>
      <c r="K1756" s="22">
        <v>26</v>
      </c>
      <c r="L1756" s="22"/>
      <c r="M1756" s="22" t="s">
        <v>362</v>
      </c>
      <c r="N1756" s="22">
        <v>6</v>
      </c>
      <c r="O1756" s="22">
        <v>0</v>
      </c>
      <c r="P1756" s="22">
        <v>14</v>
      </c>
      <c r="Q1756" s="22">
        <v>27</v>
      </c>
      <c r="R1756" s="22" t="s">
        <v>362</v>
      </c>
    </row>
    <row r="1757" spans="2:18" ht="15.75" hidden="1">
      <c r="B1757" s="187" t="s">
        <v>267</v>
      </c>
      <c r="C1757" s="22" t="s">
        <v>239</v>
      </c>
      <c r="D1757" s="22">
        <f>SUM(E1757:R1757)</f>
        <v>692</v>
      </c>
      <c r="E1757" s="22">
        <v>14</v>
      </c>
      <c r="F1757" s="22">
        <v>290</v>
      </c>
      <c r="G1757" s="22">
        <v>14</v>
      </c>
      <c r="H1757" s="22">
        <v>37</v>
      </c>
      <c r="I1757" s="22">
        <v>64</v>
      </c>
      <c r="J1757" s="22">
        <v>82</v>
      </c>
      <c r="K1757" s="22">
        <v>20</v>
      </c>
      <c r="L1757" s="22">
        <v>11</v>
      </c>
      <c r="M1757" s="22" t="s">
        <v>362</v>
      </c>
      <c r="N1757" s="22" t="s">
        <v>362</v>
      </c>
      <c r="O1757" s="22">
        <v>45</v>
      </c>
      <c r="P1757" s="22">
        <v>27</v>
      </c>
      <c r="Q1757" s="22">
        <v>82</v>
      </c>
      <c r="R1757" s="22">
        <v>6</v>
      </c>
    </row>
    <row r="1758" spans="2:18" ht="15.75" hidden="1">
      <c r="B1758" s="188"/>
      <c r="C1758" s="22" t="s">
        <v>360</v>
      </c>
      <c r="D1758" s="22">
        <f aca="true" t="shared" si="152" ref="D1758:D1780">SUM(E1758:R1758)</f>
        <v>8</v>
      </c>
      <c r="E1758" s="22"/>
      <c r="F1758" s="22">
        <v>6</v>
      </c>
      <c r="G1758" s="22" t="s">
        <v>362</v>
      </c>
      <c r="H1758" s="22"/>
      <c r="I1758" s="22"/>
      <c r="J1758" s="22" t="s">
        <v>362</v>
      </c>
      <c r="K1758" s="22" t="s">
        <v>362</v>
      </c>
      <c r="L1758" s="22"/>
      <c r="M1758" s="22"/>
      <c r="N1758" s="22"/>
      <c r="O1758" s="22" t="s">
        <v>362</v>
      </c>
      <c r="P1758" s="22">
        <v>1</v>
      </c>
      <c r="Q1758" s="22">
        <v>1</v>
      </c>
      <c r="R1758" s="22"/>
    </row>
    <row r="1759" spans="2:18" ht="15.75" hidden="1">
      <c r="B1759" s="188"/>
      <c r="C1759" s="22" t="s">
        <v>237</v>
      </c>
      <c r="D1759" s="22">
        <f t="shared" si="152"/>
        <v>1220</v>
      </c>
      <c r="E1759" s="22" t="s">
        <v>362</v>
      </c>
      <c r="F1759" s="22">
        <v>624</v>
      </c>
      <c r="G1759" s="22">
        <v>46</v>
      </c>
      <c r="H1759" s="22">
        <v>8</v>
      </c>
      <c r="I1759" s="22">
        <v>46</v>
      </c>
      <c r="J1759" s="22">
        <v>163</v>
      </c>
      <c r="K1759" s="22">
        <v>144</v>
      </c>
      <c r="L1759" s="22" t="s">
        <v>362</v>
      </c>
      <c r="M1759" s="22" t="s">
        <v>362</v>
      </c>
      <c r="N1759" s="22">
        <v>12</v>
      </c>
      <c r="O1759" s="22">
        <v>71</v>
      </c>
      <c r="P1759" s="22">
        <v>54</v>
      </c>
      <c r="Q1759" s="22">
        <v>47</v>
      </c>
      <c r="R1759" s="22">
        <v>5</v>
      </c>
    </row>
    <row r="1760" spans="2:18" ht="15.75" hidden="1">
      <c r="B1760" s="188"/>
      <c r="C1760" s="22" t="s">
        <v>246</v>
      </c>
      <c r="D1760" s="22">
        <f t="shared" si="152"/>
        <v>0</v>
      </c>
      <c r="E1760" s="22">
        <v>0</v>
      </c>
      <c r="F1760" s="22" t="s">
        <v>362</v>
      </c>
      <c r="G1760" s="22">
        <v>0</v>
      </c>
      <c r="H1760" s="22">
        <v>0</v>
      </c>
      <c r="I1760" s="22">
        <v>0</v>
      </c>
      <c r="J1760" s="22" t="s">
        <v>362</v>
      </c>
      <c r="K1760" s="22">
        <v>0</v>
      </c>
      <c r="L1760" s="22">
        <v>0</v>
      </c>
      <c r="M1760" s="22">
        <v>0</v>
      </c>
      <c r="N1760" s="22">
        <v>0</v>
      </c>
      <c r="O1760" s="22">
        <v>0</v>
      </c>
      <c r="P1760" s="22">
        <v>0</v>
      </c>
      <c r="Q1760" s="22">
        <v>0</v>
      </c>
      <c r="R1760" s="22">
        <v>0</v>
      </c>
    </row>
    <row r="1761" spans="2:18" ht="15.75" hidden="1">
      <c r="B1761" s="188"/>
      <c r="C1761" s="22" t="s">
        <v>240</v>
      </c>
      <c r="D1761" s="22">
        <f t="shared" si="152"/>
        <v>302</v>
      </c>
      <c r="E1761" s="22" t="s">
        <v>362</v>
      </c>
      <c r="F1761" s="22">
        <v>26</v>
      </c>
      <c r="G1761" s="22">
        <v>26</v>
      </c>
      <c r="H1761" s="22">
        <v>0</v>
      </c>
      <c r="I1761" s="22">
        <v>7</v>
      </c>
      <c r="J1761" s="22">
        <v>31</v>
      </c>
      <c r="K1761" s="22">
        <v>25</v>
      </c>
      <c r="L1761" s="22" t="s">
        <v>362</v>
      </c>
      <c r="M1761" s="22" t="s">
        <v>362</v>
      </c>
      <c r="N1761" s="22">
        <v>11</v>
      </c>
      <c r="O1761" s="22">
        <v>53</v>
      </c>
      <c r="P1761" s="22">
        <v>80</v>
      </c>
      <c r="Q1761" s="22">
        <v>33</v>
      </c>
      <c r="R1761" s="22">
        <v>10</v>
      </c>
    </row>
    <row r="1762" spans="2:18" ht="15.75" hidden="1">
      <c r="B1762" s="189"/>
      <c r="C1762" s="22" t="s">
        <v>361</v>
      </c>
      <c r="D1762" s="22">
        <f t="shared" si="152"/>
        <v>1139</v>
      </c>
      <c r="E1762" s="22">
        <v>14</v>
      </c>
      <c r="F1762" s="22">
        <v>563</v>
      </c>
      <c r="G1762" s="22">
        <v>38</v>
      </c>
      <c r="H1762" s="22">
        <v>19</v>
      </c>
      <c r="I1762" s="22">
        <v>36</v>
      </c>
      <c r="J1762" s="22">
        <v>138</v>
      </c>
      <c r="K1762" s="22">
        <v>115</v>
      </c>
      <c r="L1762" s="22">
        <v>9</v>
      </c>
      <c r="M1762" s="22" t="s">
        <v>362</v>
      </c>
      <c r="N1762" s="22">
        <v>6</v>
      </c>
      <c r="O1762" s="22">
        <v>71</v>
      </c>
      <c r="P1762" s="22">
        <v>55</v>
      </c>
      <c r="Q1762" s="22">
        <v>70</v>
      </c>
      <c r="R1762" s="22">
        <v>5</v>
      </c>
    </row>
    <row r="1763" spans="2:18" ht="15.75" hidden="1">
      <c r="B1763" s="187" t="s">
        <v>356</v>
      </c>
      <c r="C1763" s="22" t="s">
        <v>239</v>
      </c>
      <c r="D1763" s="22">
        <f t="shared" si="152"/>
        <v>46</v>
      </c>
      <c r="E1763" s="22" t="s">
        <v>362</v>
      </c>
      <c r="F1763" s="22">
        <v>22</v>
      </c>
      <c r="G1763" s="22" t="s">
        <v>362</v>
      </c>
      <c r="H1763" s="22" t="s">
        <v>362</v>
      </c>
      <c r="I1763" s="22" t="s">
        <v>362</v>
      </c>
      <c r="J1763" s="22">
        <v>19</v>
      </c>
      <c r="K1763" s="22">
        <v>0</v>
      </c>
      <c r="L1763" s="22"/>
      <c r="M1763" s="22">
        <v>0</v>
      </c>
      <c r="N1763" s="22" t="s">
        <v>362</v>
      </c>
      <c r="O1763" s="22">
        <v>5</v>
      </c>
      <c r="P1763" s="22" t="s">
        <v>362</v>
      </c>
      <c r="Q1763" s="22" t="s">
        <v>362</v>
      </c>
      <c r="R1763" s="22">
        <v>0</v>
      </c>
    </row>
    <row r="1764" spans="2:18" ht="15.75" hidden="1">
      <c r="B1764" s="188"/>
      <c r="C1764" s="22" t="s">
        <v>360</v>
      </c>
      <c r="D1764" s="22">
        <f t="shared" si="152"/>
        <v>0</v>
      </c>
      <c r="E1764" s="22"/>
      <c r="F1764" s="22" t="s">
        <v>362</v>
      </c>
      <c r="G1764" s="22"/>
      <c r="H1764" s="22"/>
      <c r="I1764" s="22" t="s">
        <v>362</v>
      </c>
      <c r="J1764" s="22" t="s">
        <v>362</v>
      </c>
      <c r="K1764" s="22"/>
      <c r="L1764" s="22"/>
      <c r="M1764" s="22"/>
      <c r="N1764" s="22"/>
      <c r="O1764" s="22"/>
      <c r="P1764" s="22" t="s">
        <v>362</v>
      </c>
      <c r="Q1764" s="22" t="s">
        <v>362</v>
      </c>
      <c r="R1764" s="22"/>
    </row>
    <row r="1765" spans="2:18" ht="15.75" hidden="1">
      <c r="B1765" s="188"/>
      <c r="C1765" s="22" t="s">
        <v>237</v>
      </c>
      <c r="D1765" s="22">
        <f t="shared" si="152"/>
        <v>86</v>
      </c>
      <c r="E1765" s="22" t="s">
        <v>362</v>
      </c>
      <c r="F1765" s="22">
        <v>38</v>
      </c>
      <c r="G1765" s="22">
        <v>6</v>
      </c>
      <c r="H1765" s="22" t="s">
        <v>362</v>
      </c>
      <c r="I1765" s="22" t="s">
        <v>362</v>
      </c>
      <c r="J1765" s="22">
        <v>25</v>
      </c>
      <c r="K1765" s="22">
        <v>12</v>
      </c>
      <c r="L1765" s="22"/>
      <c r="M1765" s="22" t="s">
        <v>362</v>
      </c>
      <c r="N1765" s="22" t="s">
        <v>362</v>
      </c>
      <c r="O1765" s="22" t="s">
        <v>362</v>
      </c>
      <c r="P1765" s="22">
        <v>5</v>
      </c>
      <c r="Q1765" s="22" t="s">
        <v>362</v>
      </c>
      <c r="R1765" s="22" t="s">
        <v>362</v>
      </c>
    </row>
    <row r="1766" spans="2:18" ht="15.75" hidden="1">
      <c r="B1766" s="188"/>
      <c r="C1766" s="22" t="s">
        <v>246</v>
      </c>
      <c r="D1766" s="22">
        <f t="shared" si="152"/>
        <v>0</v>
      </c>
      <c r="E1766" s="22"/>
      <c r="F1766" s="22" t="s">
        <v>362</v>
      </c>
      <c r="G1766" s="22"/>
      <c r="H1766" s="22"/>
      <c r="I1766" s="22"/>
      <c r="J1766" s="22"/>
      <c r="K1766" s="22"/>
      <c r="L1766" s="22"/>
      <c r="M1766" s="22"/>
      <c r="N1766" s="22"/>
      <c r="O1766" s="22"/>
      <c r="P1766" s="22" t="s">
        <v>362</v>
      </c>
      <c r="Q1766" s="22"/>
      <c r="R1766" s="22"/>
    </row>
    <row r="1767" spans="2:18" ht="15.75" hidden="1">
      <c r="B1767" s="188"/>
      <c r="C1767" s="22" t="s">
        <v>240</v>
      </c>
      <c r="D1767" s="22">
        <f t="shared" si="152"/>
        <v>161</v>
      </c>
      <c r="E1767" s="22" t="s">
        <v>362</v>
      </c>
      <c r="F1767" s="22">
        <v>18</v>
      </c>
      <c r="G1767" s="22">
        <v>22</v>
      </c>
      <c r="H1767" s="22" t="s">
        <v>362</v>
      </c>
      <c r="I1767" s="22" t="s">
        <v>362</v>
      </c>
      <c r="J1767" s="22">
        <v>34</v>
      </c>
      <c r="K1767" s="22">
        <v>5</v>
      </c>
      <c r="L1767" s="22"/>
      <c r="M1767" s="22" t="s">
        <v>362</v>
      </c>
      <c r="N1767" s="22">
        <v>16</v>
      </c>
      <c r="O1767" s="22">
        <v>18</v>
      </c>
      <c r="P1767" s="22">
        <v>26</v>
      </c>
      <c r="Q1767" s="22">
        <v>14</v>
      </c>
      <c r="R1767" s="22">
        <v>8</v>
      </c>
    </row>
    <row r="1768" spans="2:18" ht="15.75" hidden="1">
      <c r="B1768" s="189"/>
      <c r="C1768" s="22" t="s">
        <v>361</v>
      </c>
      <c r="D1768" s="22">
        <f t="shared" si="152"/>
        <v>103</v>
      </c>
      <c r="E1768" s="22" t="s">
        <v>362</v>
      </c>
      <c r="F1768" s="22">
        <v>41</v>
      </c>
      <c r="G1768" s="22" t="s">
        <v>362</v>
      </c>
      <c r="H1768" s="22" t="s">
        <v>362</v>
      </c>
      <c r="I1768" s="22" t="s">
        <v>362</v>
      </c>
      <c r="J1768" s="22">
        <v>25</v>
      </c>
      <c r="K1768" s="22">
        <v>15</v>
      </c>
      <c r="L1768" s="22"/>
      <c r="M1768" s="22" t="s">
        <v>362</v>
      </c>
      <c r="N1768" s="22">
        <v>7</v>
      </c>
      <c r="O1768" s="22">
        <v>10</v>
      </c>
      <c r="P1768" s="22">
        <v>5</v>
      </c>
      <c r="Q1768" s="22" t="s">
        <v>362</v>
      </c>
      <c r="R1768" s="22" t="s">
        <v>362</v>
      </c>
    </row>
    <row r="1769" spans="2:18" ht="15.75" hidden="1">
      <c r="B1769" s="187" t="s">
        <v>357</v>
      </c>
      <c r="C1769" s="22" t="s">
        <v>239</v>
      </c>
      <c r="D1769" s="22">
        <f t="shared" si="152"/>
        <v>1573</v>
      </c>
      <c r="E1769" s="22">
        <v>62</v>
      </c>
      <c r="F1769" s="22">
        <v>908</v>
      </c>
      <c r="G1769" s="22">
        <v>7</v>
      </c>
      <c r="H1769" s="22">
        <v>11</v>
      </c>
      <c r="I1769" s="22">
        <v>51</v>
      </c>
      <c r="J1769" s="22">
        <v>336</v>
      </c>
      <c r="K1769" s="22">
        <v>33</v>
      </c>
      <c r="L1769" s="22">
        <v>42</v>
      </c>
      <c r="M1769" s="22">
        <v>6</v>
      </c>
      <c r="N1769" s="22">
        <v>7</v>
      </c>
      <c r="O1769" s="22">
        <v>36</v>
      </c>
      <c r="P1769" s="22">
        <v>21</v>
      </c>
      <c r="Q1769" s="22">
        <v>53</v>
      </c>
      <c r="R1769" s="22" t="s">
        <v>362</v>
      </c>
    </row>
    <row r="1770" spans="2:18" ht="15.75" hidden="1">
      <c r="B1770" s="188"/>
      <c r="C1770" s="22" t="s">
        <v>360</v>
      </c>
      <c r="D1770" s="22">
        <f t="shared" si="152"/>
        <v>13</v>
      </c>
      <c r="E1770" s="22"/>
      <c r="F1770" s="22">
        <v>2</v>
      </c>
      <c r="G1770" s="22"/>
      <c r="H1770" s="22"/>
      <c r="I1770" s="22" t="s">
        <v>362</v>
      </c>
      <c r="J1770" s="22" t="s">
        <v>362</v>
      </c>
      <c r="K1770" s="22">
        <v>6</v>
      </c>
      <c r="L1770" s="22"/>
      <c r="M1770" s="22"/>
      <c r="N1770" s="22" t="s">
        <v>362</v>
      </c>
      <c r="O1770" s="22" t="s">
        <v>362</v>
      </c>
      <c r="P1770" s="22">
        <v>5</v>
      </c>
      <c r="Q1770" s="22" t="s">
        <v>362</v>
      </c>
      <c r="R1770" s="22" t="s">
        <v>362</v>
      </c>
    </row>
    <row r="1771" spans="2:18" ht="15.75" hidden="1">
      <c r="B1771" s="188"/>
      <c r="C1771" s="22" t="s">
        <v>237</v>
      </c>
      <c r="D1771" s="22">
        <f t="shared" si="152"/>
        <v>2199</v>
      </c>
      <c r="E1771" s="22">
        <v>17</v>
      </c>
      <c r="F1771" s="22">
        <v>1221</v>
      </c>
      <c r="G1771" s="22">
        <v>9</v>
      </c>
      <c r="H1771" s="22">
        <v>5</v>
      </c>
      <c r="I1771" s="22">
        <v>51</v>
      </c>
      <c r="J1771" s="22">
        <v>553</v>
      </c>
      <c r="K1771" s="22">
        <v>152</v>
      </c>
      <c r="L1771" s="22">
        <v>16</v>
      </c>
      <c r="M1771" s="22">
        <v>16</v>
      </c>
      <c r="N1771" s="22">
        <v>27</v>
      </c>
      <c r="O1771" s="22">
        <v>48</v>
      </c>
      <c r="P1771" s="22">
        <v>38</v>
      </c>
      <c r="Q1771" s="22">
        <v>46</v>
      </c>
      <c r="R1771" s="22" t="s">
        <v>362</v>
      </c>
    </row>
    <row r="1772" spans="2:18" ht="15.75" hidden="1">
      <c r="B1772" s="188"/>
      <c r="C1772" s="22" t="s">
        <v>246</v>
      </c>
      <c r="D1772" s="22">
        <f t="shared" si="152"/>
        <v>5</v>
      </c>
      <c r="E1772" s="22"/>
      <c r="F1772" s="22">
        <v>5</v>
      </c>
      <c r="G1772" s="22"/>
      <c r="H1772" s="22"/>
      <c r="I1772" s="22"/>
      <c r="J1772" s="22" t="s">
        <v>362</v>
      </c>
      <c r="K1772" s="22"/>
      <c r="L1772" s="22"/>
      <c r="M1772" s="22"/>
      <c r="N1772" s="22"/>
      <c r="O1772" s="22"/>
      <c r="P1772" s="22" t="s">
        <v>362</v>
      </c>
      <c r="Q1772" s="22" t="s">
        <v>362</v>
      </c>
      <c r="R1772" s="22"/>
    </row>
    <row r="1773" spans="2:18" ht="15.75" hidden="1">
      <c r="B1773" s="188"/>
      <c r="C1773" s="22" t="s">
        <v>240</v>
      </c>
      <c r="D1773" s="22">
        <f t="shared" si="152"/>
        <v>445</v>
      </c>
      <c r="E1773" s="22">
        <v>11</v>
      </c>
      <c r="F1773" s="22">
        <v>111</v>
      </c>
      <c r="G1773" s="22">
        <v>14</v>
      </c>
      <c r="H1773" s="22">
        <v>5</v>
      </c>
      <c r="I1773" s="22">
        <v>28</v>
      </c>
      <c r="J1773" s="22">
        <v>95</v>
      </c>
      <c r="K1773" s="22">
        <v>38</v>
      </c>
      <c r="L1773" s="22" t="s">
        <v>362</v>
      </c>
      <c r="M1773" s="22">
        <v>11</v>
      </c>
      <c r="N1773" s="22">
        <v>20</v>
      </c>
      <c r="O1773" s="22">
        <v>49</v>
      </c>
      <c r="P1773" s="22">
        <v>33</v>
      </c>
      <c r="Q1773" s="22">
        <v>25</v>
      </c>
      <c r="R1773" s="22">
        <v>5</v>
      </c>
    </row>
    <row r="1774" spans="2:18" ht="15.75" hidden="1">
      <c r="B1774" s="189"/>
      <c r="C1774" s="22" t="s">
        <v>361</v>
      </c>
      <c r="D1774" s="22">
        <f t="shared" si="152"/>
        <v>2409</v>
      </c>
      <c r="E1774" s="22">
        <v>35</v>
      </c>
      <c r="F1774" s="22">
        <v>1395</v>
      </c>
      <c r="G1774" s="22">
        <v>14</v>
      </c>
      <c r="H1774" s="22">
        <v>5</v>
      </c>
      <c r="I1774" s="22">
        <v>55</v>
      </c>
      <c r="J1774" s="22">
        <v>540</v>
      </c>
      <c r="K1774" s="22">
        <v>122</v>
      </c>
      <c r="L1774" s="22">
        <v>35</v>
      </c>
      <c r="M1774" s="22">
        <v>13</v>
      </c>
      <c r="N1774" s="22">
        <v>22</v>
      </c>
      <c r="O1774" s="22">
        <v>64</v>
      </c>
      <c r="P1774" s="22">
        <v>47</v>
      </c>
      <c r="Q1774" s="22">
        <v>62</v>
      </c>
      <c r="R1774" s="22" t="s">
        <v>362</v>
      </c>
    </row>
    <row r="1775" spans="2:18" ht="15.75" hidden="1">
      <c r="B1775" s="187" t="s">
        <v>358</v>
      </c>
      <c r="C1775" s="22" t="s">
        <v>239</v>
      </c>
      <c r="D1775" s="22">
        <f t="shared" si="152"/>
        <v>1500</v>
      </c>
      <c r="E1775" s="22">
        <v>71</v>
      </c>
      <c r="F1775" s="22">
        <v>475</v>
      </c>
      <c r="G1775" s="22">
        <v>59</v>
      </c>
      <c r="H1775" s="22">
        <v>82</v>
      </c>
      <c r="I1775" s="22">
        <v>60</v>
      </c>
      <c r="J1775" s="22">
        <v>247</v>
      </c>
      <c r="K1775" s="22">
        <v>59</v>
      </c>
      <c r="L1775" s="22">
        <v>48</v>
      </c>
      <c r="M1775" s="22" t="s">
        <v>362</v>
      </c>
      <c r="N1775" s="22">
        <v>45</v>
      </c>
      <c r="O1775" s="22">
        <v>102</v>
      </c>
      <c r="P1775" s="22">
        <v>82</v>
      </c>
      <c r="Q1775" s="22">
        <v>156</v>
      </c>
      <c r="R1775" s="22">
        <v>14</v>
      </c>
    </row>
    <row r="1776" spans="2:18" ht="15.75" hidden="1">
      <c r="B1776" s="188"/>
      <c r="C1776" s="22" t="s">
        <v>360</v>
      </c>
      <c r="D1776" s="22">
        <f t="shared" si="152"/>
        <v>226</v>
      </c>
      <c r="E1776" s="22" t="s">
        <v>362</v>
      </c>
      <c r="F1776" s="22">
        <v>20</v>
      </c>
      <c r="G1776" s="22">
        <v>13</v>
      </c>
      <c r="H1776" s="22" t="s">
        <v>362</v>
      </c>
      <c r="I1776" s="22" t="s">
        <v>362</v>
      </c>
      <c r="J1776" s="22">
        <v>28</v>
      </c>
      <c r="K1776" s="22">
        <v>16</v>
      </c>
      <c r="L1776" s="22" t="s">
        <v>362</v>
      </c>
      <c r="M1776" s="22" t="s">
        <v>362</v>
      </c>
      <c r="N1776" s="22">
        <v>11</v>
      </c>
      <c r="O1776" s="22">
        <v>11</v>
      </c>
      <c r="P1776" s="22">
        <v>90</v>
      </c>
      <c r="Q1776" s="22">
        <v>32</v>
      </c>
      <c r="R1776" s="22">
        <v>5</v>
      </c>
    </row>
    <row r="1777" spans="2:18" ht="15.75" hidden="1">
      <c r="B1777" s="188"/>
      <c r="C1777" s="22" t="s">
        <v>237</v>
      </c>
      <c r="D1777" s="22">
        <f t="shared" si="152"/>
        <v>3021</v>
      </c>
      <c r="E1777" s="22">
        <v>15</v>
      </c>
      <c r="F1777" s="22">
        <v>1379</v>
      </c>
      <c r="G1777" s="22">
        <v>110</v>
      </c>
      <c r="H1777" s="22">
        <v>9</v>
      </c>
      <c r="I1777" s="22">
        <v>46</v>
      </c>
      <c r="J1777" s="22">
        <v>726</v>
      </c>
      <c r="K1777" s="22">
        <v>222</v>
      </c>
      <c r="L1777" s="22">
        <v>11</v>
      </c>
      <c r="M1777" s="22">
        <v>21</v>
      </c>
      <c r="N1777" s="22">
        <v>93</v>
      </c>
      <c r="O1777" s="22">
        <v>146</v>
      </c>
      <c r="P1777" s="22">
        <v>82</v>
      </c>
      <c r="Q1777" s="22">
        <v>147</v>
      </c>
      <c r="R1777" s="22">
        <v>14</v>
      </c>
    </row>
    <row r="1778" spans="2:18" ht="15.75" hidden="1">
      <c r="B1778" s="188"/>
      <c r="C1778" s="22" t="s">
        <v>246</v>
      </c>
      <c r="D1778" s="22">
        <f t="shared" si="152"/>
        <v>21</v>
      </c>
      <c r="E1778" s="22">
        <v>0</v>
      </c>
      <c r="F1778" s="22">
        <v>9</v>
      </c>
      <c r="G1778" s="22" t="s">
        <v>362</v>
      </c>
      <c r="H1778" s="22" t="s">
        <v>362</v>
      </c>
      <c r="I1778" s="22">
        <v>0</v>
      </c>
      <c r="J1778" s="22">
        <v>6</v>
      </c>
      <c r="K1778" s="22" t="s">
        <v>362</v>
      </c>
      <c r="L1778" s="22" t="s">
        <v>362</v>
      </c>
      <c r="M1778" s="22" t="s">
        <v>362</v>
      </c>
      <c r="N1778" s="22">
        <v>0</v>
      </c>
      <c r="O1778" s="22">
        <v>6</v>
      </c>
      <c r="P1778" s="22" t="s">
        <v>362</v>
      </c>
      <c r="Q1778" s="22" t="s">
        <v>362</v>
      </c>
      <c r="R1778" s="22" t="s">
        <v>362</v>
      </c>
    </row>
    <row r="1779" spans="2:18" ht="15.75" hidden="1">
      <c r="B1779" s="188"/>
      <c r="C1779" s="22" t="s">
        <v>240</v>
      </c>
      <c r="D1779" s="22">
        <f t="shared" si="152"/>
        <v>1627</v>
      </c>
      <c r="E1779" s="22">
        <v>30</v>
      </c>
      <c r="F1779" s="22">
        <v>190</v>
      </c>
      <c r="G1779" s="22">
        <v>200</v>
      </c>
      <c r="H1779" s="22">
        <v>19</v>
      </c>
      <c r="I1779" s="22">
        <v>37</v>
      </c>
      <c r="J1779" s="22">
        <v>226</v>
      </c>
      <c r="K1779" s="22">
        <v>80</v>
      </c>
      <c r="L1779" s="22">
        <v>7</v>
      </c>
      <c r="M1779" s="22">
        <v>26</v>
      </c>
      <c r="N1779" s="22">
        <v>135</v>
      </c>
      <c r="O1779" s="22">
        <v>204</v>
      </c>
      <c r="P1779" s="22">
        <v>303</v>
      </c>
      <c r="Q1779" s="22">
        <v>127</v>
      </c>
      <c r="R1779" s="22">
        <v>43</v>
      </c>
    </row>
    <row r="1780" spans="2:18" ht="15.75" hidden="1">
      <c r="B1780" s="189"/>
      <c r="C1780" s="22" t="s">
        <v>361</v>
      </c>
      <c r="D1780" s="22">
        <f t="shared" si="152"/>
        <v>2734</v>
      </c>
      <c r="E1780" s="22">
        <v>31</v>
      </c>
      <c r="F1780" s="22">
        <v>1147</v>
      </c>
      <c r="G1780" s="22">
        <v>133</v>
      </c>
      <c r="H1780" s="22">
        <v>35</v>
      </c>
      <c r="I1780" s="22">
        <v>52</v>
      </c>
      <c r="J1780" s="22">
        <v>605</v>
      </c>
      <c r="K1780" s="22">
        <v>181</v>
      </c>
      <c r="L1780" s="22">
        <v>27</v>
      </c>
      <c r="M1780" s="22">
        <v>14</v>
      </c>
      <c r="N1780" s="22">
        <v>82</v>
      </c>
      <c r="O1780" s="22">
        <v>151</v>
      </c>
      <c r="P1780" s="22">
        <v>87</v>
      </c>
      <c r="Q1780" s="22">
        <v>173</v>
      </c>
      <c r="R1780" s="22">
        <v>16</v>
      </c>
    </row>
    <row r="1781" ht="15.75" hidden="1"/>
    <row r="1782" ht="15.75" hidden="1">
      <c r="B1782" s="1" t="s">
        <v>186</v>
      </c>
    </row>
    <row r="1783" spans="2:17" ht="15.75" hidden="1">
      <c r="B1783" s="34"/>
      <c r="C1783" s="94" t="s">
        <v>223</v>
      </c>
      <c r="D1783" s="94" t="s">
        <v>250</v>
      </c>
      <c r="E1783" s="94" t="s">
        <v>235</v>
      </c>
      <c r="F1783" s="94" t="s">
        <v>236</v>
      </c>
      <c r="G1783" s="94" t="s">
        <v>51</v>
      </c>
      <c r="H1783" s="94" t="s">
        <v>45</v>
      </c>
      <c r="I1783" s="94" t="s">
        <v>122</v>
      </c>
      <c r="J1783" s="94" t="s">
        <v>46</v>
      </c>
      <c r="K1783" s="94" t="s">
        <v>47</v>
      </c>
      <c r="L1783" s="94" t="s">
        <v>124</v>
      </c>
      <c r="M1783" s="94" t="s">
        <v>247</v>
      </c>
      <c r="N1783" s="94" t="s">
        <v>48</v>
      </c>
      <c r="O1783" s="94" t="s">
        <v>248</v>
      </c>
      <c r="P1783" s="94" t="s">
        <v>49</v>
      </c>
      <c r="Q1783" s="94" t="s">
        <v>249</v>
      </c>
    </row>
    <row r="1784" spans="2:17" ht="15.75" hidden="1">
      <c r="B1784" s="34" t="s">
        <v>187</v>
      </c>
      <c r="C1784" s="34">
        <f>D1739/SUM(D1739,D1745,D1751,D1757,D1763,D1769)</f>
        <v>0.14633219308247813</v>
      </c>
      <c r="D1784" s="34">
        <f>IF(SUM(E1739,E1745,E1751,E1757,E1763,E1769)=0,NA(),E1739/SUM(E1739,E1745,E1751,E1757,E1763,E1769))</f>
        <v>0.07780979827089338</v>
      </c>
      <c r="E1784" s="34">
        <f aca="true" t="shared" si="153" ref="E1784:Q1784">IF(SUM(F1739,F1745,F1751,F1757,F1763,F1769)=0,NA(),F1739/SUM(F1739,F1745,F1751,F1757,F1763,F1769))</f>
        <v>0.10214566334239952</v>
      </c>
      <c r="F1784" s="34">
        <f t="shared" si="153"/>
        <v>0.2972972972972973</v>
      </c>
      <c r="G1784" s="34">
        <f t="shared" si="153"/>
        <v>0.12028301886792453</v>
      </c>
      <c r="H1784" s="34">
        <f t="shared" si="153"/>
        <v>0.24111675126903553</v>
      </c>
      <c r="I1784" s="34">
        <f t="shared" si="153"/>
        <v>0.1874527588813303</v>
      </c>
      <c r="J1784" s="34">
        <f t="shared" si="153"/>
        <v>0.22709163346613545</v>
      </c>
      <c r="K1784" s="34">
        <f t="shared" si="153"/>
        <v>0.041237113402061855</v>
      </c>
      <c r="L1784" s="34">
        <f t="shared" si="153"/>
        <v>0.2</v>
      </c>
      <c r="M1784" s="34">
        <f t="shared" si="153"/>
        <v>0.25773195876288657</v>
      </c>
      <c r="N1784" s="34">
        <f t="shared" si="153"/>
        <v>0.17348927875243664</v>
      </c>
      <c r="O1784" s="34">
        <f t="shared" si="153"/>
        <v>0.2807570977917981</v>
      </c>
      <c r="P1784" s="34">
        <f t="shared" si="153"/>
        <v>0.1839080459770115</v>
      </c>
      <c r="Q1784" s="34">
        <f t="shared" si="153"/>
        <v>0.10714285714285714</v>
      </c>
    </row>
    <row r="1785" spans="2:17" ht="15.75" hidden="1">
      <c r="B1785" s="34" t="s">
        <v>188</v>
      </c>
      <c r="C1785" s="34">
        <f>D1745/SUM(D1739,D1745,D1751,D1757,D1763,D1769)</f>
        <v>0.5414924616749018</v>
      </c>
      <c r="D1785" s="34">
        <f>IF(SUM(E1739,E1745,E1751,E1757,E1763,E1769)=0,NA(),E1745/SUM(E1739,E1745,E1751,E1757,E1763,E1769))</f>
        <v>0.622478386167147</v>
      </c>
      <c r="E1785" s="34">
        <f aca="true" t="shared" si="154" ref="E1785:Q1785">IF(SUM(F1739,F1745,F1751,F1757,F1763,F1769)=0,NA(),F1745/SUM(F1739,F1745,F1751,F1757,F1763,F1769))</f>
        <v>0.5216077364762768</v>
      </c>
      <c r="F1785" s="34">
        <f t="shared" si="154"/>
        <v>0.4594594594594595</v>
      </c>
      <c r="G1785" s="34">
        <f t="shared" si="154"/>
        <v>0.6933962264150944</v>
      </c>
      <c r="H1785" s="34">
        <f t="shared" si="154"/>
        <v>0.4543147208121827</v>
      </c>
      <c r="I1785" s="34">
        <f t="shared" si="154"/>
        <v>0.4671201814058957</v>
      </c>
      <c r="J1785" s="34">
        <f t="shared" si="154"/>
        <v>0.5338645418326693</v>
      </c>
      <c r="K1785" s="34">
        <f t="shared" si="154"/>
        <v>0.7766323024054983</v>
      </c>
      <c r="L1785" s="34">
        <f t="shared" si="154"/>
        <v>0.56</v>
      </c>
      <c r="M1785" s="34">
        <f t="shared" si="154"/>
        <v>0.6701030927835051</v>
      </c>
      <c r="N1785" s="34">
        <f t="shared" si="154"/>
        <v>0.6588693957115009</v>
      </c>
      <c r="O1785" s="34">
        <f t="shared" si="154"/>
        <v>0.49842271293375395</v>
      </c>
      <c r="P1785" s="34">
        <f t="shared" si="154"/>
        <v>0.4850574712643678</v>
      </c>
      <c r="Q1785" s="34">
        <f t="shared" si="154"/>
        <v>0.7857142857142857</v>
      </c>
    </row>
    <row r="1786" spans="2:17" ht="15.75" hidden="1">
      <c r="B1786" s="34" t="s">
        <v>189</v>
      </c>
      <c r="C1786" s="34">
        <f>D1751/SUM(D1739,D1745,D1751,D1757,D1763,D1769)</f>
        <v>0.019384264538198404</v>
      </c>
      <c r="D1786" s="34">
        <f>IF(SUM(E1739,E1745,E1751,E1757,E1763,E1769)=0,NA(),E1751/SUM(E1739,E1745,E1751,E1757,E1763,E1769))</f>
        <v>0.08069164265129683</v>
      </c>
      <c r="E1786" s="34">
        <f aca="true" t="shared" si="155" ref="E1786:P1786">IF(SUM(F1739,F1745,F1751,F1757,F1763,F1769)=0,NA(),F1751/SUM(F1739,F1745,F1751,F1757,F1763,F1769))</f>
        <v>0.0075551526140828044</v>
      </c>
      <c r="F1786" s="34">
        <f t="shared" si="155"/>
        <v>0.05405405405405406</v>
      </c>
      <c r="G1786" s="34">
        <f t="shared" si="155"/>
        <v>0.07311320754716981</v>
      </c>
      <c r="H1786" s="34">
        <f t="shared" si="155"/>
        <v>0.012690355329949238</v>
      </c>
      <c r="I1786" s="34">
        <f t="shared" si="155"/>
        <v>0.015117157974300832</v>
      </c>
      <c r="J1786" s="34">
        <f t="shared" si="155"/>
        <v>0.027888446215139442</v>
      </c>
      <c r="K1786" s="34">
        <f t="shared" si="155"/>
        <v>0</v>
      </c>
      <c r="L1786" s="34" t="e">
        <f>IF(M1751=".",NA(),M1751/SUM(M1739,M1745,M1751,M1757,M1763,M1769))</f>
        <v>#N/A</v>
      </c>
      <c r="M1786" s="34" t="e">
        <f>IF(N1751=".",NA(),N1751/SUM(N1739,N1745,N1751,N1757,N1763,N1769))</f>
        <v>#N/A</v>
      </c>
      <c r="N1786" s="34">
        <f t="shared" si="155"/>
        <v>0</v>
      </c>
      <c r="O1786" s="34">
        <f t="shared" si="155"/>
        <v>0.0694006309148265</v>
      </c>
      <c r="P1786" s="34">
        <f t="shared" si="155"/>
        <v>0.020689655172413793</v>
      </c>
      <c r="Q1786" s="34" t="e">
        <f>IF(R1751=".",NA(),R1751/SUM(R1739,R1745,R1751,R1757,R1763,R1769))</f>
        <v>#N/A</v>
      </c>
    </row>
    <row r="1787" spans="2:17" ht="15.75" hidden="1">
      <c r="B1787" s="34" t="s">
        <v>190</v>
      </c>
      <c r="C1787" s="34">
        <f>D1757/SUM(D1739,D1745,D1751,D1757,D1763,D1769)</f>
        <v>0.08767262131002154</v>
      </c>
      <c r="D1787" s="34">
        <f>IF(SUM(E1739,E1745,E1751,E1757,E1763,E1769)=0,NA(),E1757/SUM(E1739,E1745,E1751,E1757,E1763,E1769))</f>
        <v>0.040345821325648415</v>
      </c>
      <c r="E1787" s="34">
        <f aca="true" t="shared" si="156" ref="E1787:Q1787">IF(SUM(F1739,F1745,F1751,F1757,F1763,F1769)=0,NA(),F1757/SUM(F1739,F1745,F1751,F1757,F1763,F1769))</f>
        <v>0.08763977032336054</v>
      </c>
      <c r="F1787" s="34">
        <f t="shared" si="156"/>
        <v>0.12612612612612611</v>
      </c>
      <c r="G1787" s="34">
        <f t="shared" si="156"/>
        <v>0.08726415094339622</v>
      </c>
      <c r="H1787" s="34">
        <f t="shared" si="156"/>
        <v>0.16243654822335024</v>
      </c>
      <c r="I1787" s="34">
        <f t="shared" si="156"/>
        <v>0.06198034769463341</v>
      </c>
      <c r="J1787" s="34">
        <f t="shared" si="156"/>
        <v>0.0796812749003984</v>
      </c>
      <c r="K1787" s="34">
        <f t="shared" si="156"/>
        <v>0.037800687285223365</v>
      </c>
      <c r="L1787" s="34" t="e">
        <f>IF(M1757=".",NA(),M1757/SUM(M1739,M1745,M1751,M1757,M1763,M1769))</f>
        <v>#N/A</v>
      </c>
      <c r="M1787" s="34" t="e">
        <f>IF(N1757=".",NA(),N1757/SUM(N1739,N1745,N1751,N1757,N1763,N1769))</f>
        <v>#N/A</v>
      </c>
      <c r="N1787" s="34">
        <f t="shared" si="156"/>
        <v>0.08771929824561403</v>
      </c>
      <c r="O1787" s="34">
        <f t="shared" si="156"/>
        <v>0.08517350157728706</v>
      </c>
      <c r="P1787" s="34">
        <f t="shared" si="156"/>
        <v>0.18850574712643678</v>
      </c>
      <c r="Q1787" s="34">
        <f t="shared" si="156"/>
        <v>0.10714285714285714</v>
      </c>
    </row>
    <row r="1788" spans="2:17" ht="15.75" hidden="1">
      <c r="B1788" s="34" t="s">
        <v>191</v>
      </c>
      <c r="C1788" s="34">
        <f>D1763/SUM(D1739,D1745,D1751,D1757,D1763,D1769)</f>
        <v>0.005827948815406056</v>
      </c>
      <c r="D1788" s="34" t="e">
        <f>IF(E1763=".",NA(),E1763/SUM(E1739,E1745,E1751,E1757,E1763,E1769))</f>
        <v>#N/A</v>
      </c>
      <c r="E1788" s="34">
        <f aca="true" t="shared" si="157" ref="E1788:Q1788">IF(SUM(F1739,F1745,F1751,F1757,F1763,F1769)=0,NA(),F1763/SUM(F1739,F1745,F1751,F1757,F1763,F1769))</f>
        <v>0.006648534300392868</v>
      </c>
      <c r="F1788" s="34" t="e">
        <f>IF(G1763=".",NA(),G1763/SUM(G1739,G1745,G1751,G1757,G1763,G1769))</f>
        <v>#N/A</v>
      </c>
      <c r="G1788" s="34" t="e">
        <f>IF(H1763=".",NA(),H1763/SUM(H1739,H1745,H1751,H1757,H1763,H1769))</f>
        <v>#N/A</v>
      </c>
      <c r="H1788" s="34" t="e">
        <f>IF(I1763=".",NA(),I1763/SUM(I1739,I1745,I1751,I1757,I1763,I1769))</f>
        <v>#N/A</v>
      </c>
      <c r="I1788" s="34">
        <f t="shared" si="157"/>
        <v>0.01436130007558579</v>
      </c>
      <c r="J1788" s="34">
        <f t="shared" si="157"/>
        <v>0</v>
      </c>
      <c r="K1788" s="34">
        <f t="shared" si="157"/>
        <v>0</v>
      </c>
      <c r="L1788" s="34">
        <f t="shared" si="157"/>
        <v>0</v>
      </c>
      <c r="M1788" s="34" t="e">
        <f>IF(N1763=".",NA(),N1763/SUM(N1739,N1745,N1751,N1757,N1763,N1769))</f>
        <v>#N/A</v>
      </c>
      <c r="N1788" s="34">
        <f>IF(SUM(O1739,O1745,O1751,O1757,O1763,O1769)=0,NA(),O1763/SUM(O1739,O1745,O1751,O1757,O1763,O1769))</f>
        <v>0.009746588693957114</v>
      </c>
      <c r="O1788" s="34" t="e">
        <f>IF(P1763=".",NA(),P1763/SUM(P1739,P1745,P1751,P1757,P1763,P1769))</f>
        <v>#N/A</v>
      </c>
      <c r="P1788" s="34" t="e">
        <f>IF(Q1763=".",NA(),Q1763/SUM(Q1739,Q1745,Q1751,Q1757,Q1763,Q1769))</f>
        <v>#N/A</v>
      </c>
      <c r="Q1788" s="34">
        <f t="shared" si="157"/>
        <v>0</v>
      </c>
    </row>
    <row r="1789" spans="2:17" ht="15.75" hidden="1">
      <c r="B1789" s="34" t="s">
        <v>192</v>
      </c>
      <c r="C1789" s="34">
        <f>D1769/SUM(D1739,D1745,D1751,D1757,D1763,D1769)</f>
        <v>0.19929051057899405</v>
      </c>
      <c r="D1789" s="34">
        <f>IF(SUM(E1739,E1745,E1751,E1757,E1763,E1769)=0,NA(),E1769/SUM(E1739,E1745,E1751,E1757,E1763,E1769))</f>
        <v>0.1786743515850144</v>
      </c>
      <c r="E1789" s="34">
        <f aca="true" t="shared" si="158" ref="E1789:P1789">IF(SUM(F1739,F1745,F1751,F1757,F1763,F1769)=0,NA(),F1769/SUM(F1739,F1745,F1751,F1757,F1763,F1769))</f>
        <v>0.27440314294348744</v>
      </c>
      <c r="F1789" s="34">
        <f t="shared" si="158"/>
        <v>0.06306306306306306</v>
      </c>
      <c r="G1789" s="34">
        <f t="shared" si="158"/>
        <v>0.025943396226415096</v>
      </c>
      <c r="H1789" s="34">
        <f t="shared" si="158"/>
        <v>0.12944162436548223</v>
      </c>
      <c r="I1789" s="34">
        <f t="shared" si="158"/>
        <v>0.25396825396825395</v>
      </c>
      <c r="J1789" s="34">
        <f t="shared" si="158"/>
        <v>0.13147410358565736</v>
      </c>
      <c r="K1789" s="34">
        <f t="shared" si="158"/>
        <v>0.14432989690721648</v>
      </c>
      <c r="L1789" s="34">
        <f t="shared" si="158"/>
        <v>0.24</v>
      </c>
      <c r="M1789" s="34">
        <f t="shared" si="158"/>
        <v>0.07216494845360824</v>
      </c>
      <c r="N1789" s="34">
        <f t="shared" si="158"/>
        <v>0.07017543859649122</v>
      </c>
      <c r="O1789" s="34">
        <f t="shared" si="158"/>
        <v>0.06624605678233439</v>
      </c>
      <c r="P1789" s="34">
        <f t="shared" si="158"/>
        <v>0.12183908045977011</v>
      </c>
      <c r="Q1789" s="34" t="e">
        <f>IF(R1769=".",NA(),R1769/SUM(R1739,R1745,R1751,R1757,R1763,R1769))</f>
        <v>#N/A</v>
      </c>
    </row>
    <row r="1790" spans="2:17" ht="15.75" hidden="1">
      <c r="B1790" s="34" t="s">
        <v>142</v>
      </c>
      <c r="C1790" s="34">
        <f>SUM(D1739,D1745,D1751,D1757)/SUM(D1745,D1751,D1757,D1763,D1769,D1775)</f>
        <v>0.7615926195678563</v>
      </c>
      <c r="D1790" s="34">
        <f>IF(SUM(E1745,E1751,E1757,E1763,E1769,E1775)=0,NA(),SUM(E1739,E1745,E1751,E1757)/SUM(E1745,E1751,E1757,E1763,E1769,E1775))</f>
        <v>0.7289002557544757</v>
      </c>
      <c r="E1790" s="34">
        <f aca="true" t="shared" si="159" ref="E1790:Q1790">IF(SUM(F1745,F1751,F1757,F1763,F1769,F1775)=0,NA(),SUM(F1739,F1745,F1751,F1757)/SUM(F1745,F1751,F1757,F1763,F1769,F1775))</f>
        <v>0.6903656413232734</v>
      </c>
      <c r="F1790" s="34">
        <f t="shared" si="159"/>
        <v>0.7591240875912408</v>
      </c>
      <c r="G1790" s="34">
        <f t="shared" si="159"/>
        <v>0.9076923076923077</v>
      </c>
      <c r="H1790" s="34">
        <f t="shared" si="159"/>
        <v>0.9554317548746518</v>
      </c>
      <c r="I1790" s="34">
        <f t="shared" si="159"/>
        <v>0.7322239031770046</v>
      </c>
      <c r="J1790" s="34">
        <f t="shared" si="159"/>
        <v>0.8616600790513834</v>
      </c>
      <c r="K1790" s="34">
        <f t="shared" si="159"/>
        <v>0.7614678899082569</v>
      </c>
      <c r="L1790" s="34">
        <f t="shared" si="159"/>
        <v>0.95</v>
      </c>
      <c r="M1790" s="34">
        <f t="shared" si="159"/>
        <v>0.7692307692307693</v>
      </c>
      <c r="N1790" s="34">
        <f t="shared" si="159"/>
        <v>0.8973384030418251</v>
      </c>
      <c r="O1790" s="34">
        <f t="shared" si="159"/>
        <v>0.9548387096774194</v>
      </c>
      <c r="P1790" s="34">
        <f t="shared" si="159"/>
        <v>0.7475538160469667</v>
      </c>
      <c r="Q1790" s="34">
        <f t="shared" si="159"/>
        <v>0.875</v>
      </c>
    </row>
    <row r="1791" ht="15.75" hidden="1"/>
    <row r="1792" ht="15.75" hidden="1">
      <c r="B1792" s="1" t="s">
        <v>193</v>
      </c>
    </row>
    <row r="1793" spans="2:17" ht="15.75" hidden="1">
      <c r="B1793" s="34"/>
      <c r="C1793" s="94" t="s">
        <v>223</v>
      </c>
      <c r="D1793" s="94" t="s">
        <v>250</v>
      </c>
      <c r="E1793" s="94" t="s">
        <v>235</v>
      </c>
      <c r="F1793" s="94" t="s">
        <v>236</v>
      </c>
      <c r="G1793" s="94" t="s">
        <v>51</v>
      </c>
      <c r="H1793" s="94" t="s">
        <v>45</v>
      </c>
      <c r="I1793" s="94" t="s">
        <v>122</v>
      </c>
      <c r="J1793" s="94" t="s">
        <v>46</v>
      </c>
      <c r="K1793" s="94" t="s">
        <v>47</v>
      </c>
      <c r="L1793" s="94" t="s">
        <v>124</v>
      </c>
      <c r="M1793" s="94" t="s">
        <v>247</v>
      </c>
      <c r="N1793" s="94" t="s">
        <v>48</v>
      </c>
      <c r="O1793" s="94" t="s">
        <v>248</v>
      </c>
      <c r="P1793" s="94" t="s">
        <v>49</v>
      </c>
      <c r="Q1793" s="94" t="s">
        <v>249</v>
      </c>
    </row>
    <row r="1794" spans="2:17" ht="15.75" hidden="1">
      <c r="B1794" s="34" t="s">
        <v>187</v>
      </c>
      <c r="C1794" s="34">
        <f>IF(SUM(D1740,D1746,D1752,D1758,D1764,D1770)=0,NA(),D1740/SUM(D1740,D1746,D1752,D1758,D1764,D1770))</f>
        <v>0.04410517387616624</v>
      </c>
      <c r="D1794" s="34">
        <f>IF(SUM(E1740,E1746,E1752,E1758,E1764,E1770)=0,NA(),E1740/SUM(E1740,E1746,E1752,E1758,E1764,E1770))</f>
        <v>0</v>
      </c>
      <c r="E1794" s="34" t="e">
        <f>IF(F1740=".",NA(),F1740/SUM(F1740,F1746,F1752,F1758,F1764,F1770))</f>
        <v>#N/A</v>
      </c>
      <c r="F1794" s="34" t="e">
        <f>IF(G1740=".",NA(),G1740/SUM(G1740,G1746,G1752,G1758,G1764,G1770))</f>
        <v>#N/A</v>
      </c>
      <c r="G1794" s="34" t="e">
        <f aca="true" t="shared" si="160" ref="G1794:Q1794">IF(SUM(H1740,H1746,H1752,H1758,H1764,H1770)=0,NA(),H1740/SUM(H1740,H1746,H1752,H1758,H1764,H1770))</f>
        <v>#N/A</v>
      </c>
      <c r="H1794" s="34">
        <f t="shared" si="160"/>
        <v>0.3181818181818182</v>
      </c>
      <c r="I1794" s="34" t="e">
        <f>IF(J1740=".",NA(),J1740/SUM(J1740,J1746,J1752,J1758,J1764,J1770))</f>
        <v>#N/A</v>
      </c>
      <c r="J1794" s="34">
        <f t="shared" si="160"/>
        <v>0.08333333333333333</v>
      </c>
      <c r="K1794" s="34" t="e">
        <f t="shared" si="160"/>
        <v>#N/A</v>
      </c>
      <c r="L1794" s="34">
        <f t="shared" si="160"/>
        <v>0</v>
      </c>
      <c r="M1794" s="34" t="e">
        <f>IF(N1770=".",NA(),N1740/SUM(N1740,N1746,N1752,N1758,N1764,N1770))</f>
        <v>#N/A</v>
      </c>
      <c r="N1794" s="34" t="e">
        <f>IF(O1740=".",NA(),O1740/SUM(O1740,O1746,O1752,O1758,O1764,O1770))</f>
        <v>#N/A</v>
      </c>
      <c r="O1794" s="34">
        <f t="shared" si="160"/>
        <v>0.04878048780487805</v>
      </c>
      <c r="P1794" s="34">
        <f t="shared" si="160"/>
        <v>0.046875</v>
      </c>
      <c r="Q1794" s="34">
        <f t="shared" si="160"/>
        <v>0</v>
      </c>
    </row>
    <row r="1795" spans="2:17" ht="15.75" hidden="1">
      <c r="B1795" s="34" t="s">
        <v>188</v>
      </c>
      <c r="C1795" s="34">
        <f>IF(SUM(D1740,D1746,D1752,D1758,D1764,D1770)=0,NA(),D1746/SUM(D1740,D1746,D1752,D1758,D1764,D1770))</f>
        <v>0.5911789652247668</v>
      </c>
      <c r="D1795" s="34">
        <f>IF(SUM(E1740,E1746,E1752,E1758,E1764,E1770)=0,NA(),E1746/SUM(E1740,E1746,E1752,E1758,E1764,E1770))</f>
        <v>1</v>
      </c>
      <c r="E1795" s="34">
        <f aca="true" t="shared" si="161" ref="E1795:Q1795">IF(SUM(F1740,F1746,F1752,F1758,F1764,F1770)=0,NA(),F1746/SUM(F1740,F1746,F1752,F1758,F1764,F1770))</f>
        <v>0.7971014492753623</v>
      </c>
      <c r="F1795" s="34">
        <f t="shared" si="161"/>
        <v>0.7058823529411765</v>
      </c>
      <c r="G1795" s="34" t="e">
        <f t="shared" si="161"/>
        <v>#N/A</v>
      </c>
      <c r="H1795" s="34">
        <f t="shared" si="161"/>
        <v>0.6818181818181818</v>
      </c>
      <c r="I1795" s="34">
        <f t="shared" si="161"/>
        <v>0.75</v>
      </c>
      <c r="J1795" s="34">
        <f t="shared" si="161"/>
        <v>0.6979166666666666</v>
      </c>
      <c r="K1795" s="34" t="e">
        <f t="shared" si="161"/>
        <v>#N/A</v>
      </c>
      <c r="L1795" s="34">
        <f t="shared" si="161"/>
        <v>1</v>
      </c>
      <c r="M1795" s="34">
        <f t="shared" si="161"/>
        <v>0.6666666666666666</v>
      </c>
      <c r="N1795" s="34">
        <f t="shared" si="161"/>
        <v>1</v>
      </c>
      <c r="O1795" s="34">
        <f t="shared" si="161"/>
        <v>0.43031358885017423</v>
      </c>
      <c r="P1795" s="34">
        <f t="shared" si="161"/>
        <v>0.6197916666666666</v>
      </c>
      <c r="Q1795" s="34">
        <f t="shared" si="161"/>
        <v>1</v>
      </c>
    </row>
    <row r="1796" spans="2:17" ht="15.75" hidden="1">
      <c r="B1796" s="34" t="s">
        <v>189</v>
      </c>
      <c r="C1796" s="34">
        <f>IF(SUM(D1740,D1746,D1752,D1758,D1764,D1770)=0,NA(),D1752/SUM(D1740,D1746,D1752,D1758,D1764,D1770))</f>
        <v>0.3469041560644614</v>
      </c>
      <c r="D1796" s="34" t="e">
        <f>IF(E1752=".",NA(),E1752/SUM(E1740,E1746,E1752,E1758,E1764,E1770))</f>
        <v>#N/A</v>
      </c>
      <c r="E1796" s="34">
        <f aca="true" t="shared" si="162" ref="E1796:P1796">IF(SUM(F1740,F1746,F1752,F1758,F1764,F1770)=0,NA(),F1752/SUM(F1740,F1746,F1752,F1758,F1764,F1770))</f>
        <v>0.08695652173913043</v>
      </c>
      <c r="F1796" s="34">
        <f t="shared" si="162"/>
        <v>0.29411764705882354</v>
      </c>
      <c r="G1796" s="34" t="e">
        <f t="shared" si="162"/>
        <v>#N/A</v>
      </c>
      <c r="H1796" s="34" t="e">
        <f>IF(I1752=".",NA(),I1752/SUM(I1740,I1746,I1752,I1758,I1764,I1770))</f>
        <v>#N/A</v>
      </c>
      <c r="I1796" s="34">
        <f t="shared" si="162"/>
        <v>0.25</v>
      </c>
      <c r="J1796" s="34">
        <f t="shared" si="162"/>
        <v>0.15625</v>
      </c>
      <c r="K1796" s="34" t="e">
        <f t="shared" si="162"/>
        <v>#N/A</v>
      </c>
      <c r="L1796" s="34">
        <f t="shared" si="162"/>
        <v>0</v>
      </c>
      <c r="M1796" s="34">
        <f t="shared" si="162"/>
        <v>0.3333333333333333</v>
      </c>
      <c r="N1796" s="34">
        <f t="shared" si="162"/>
        <v>0</v>
      </c>
      <c r="O1796" s="34">
        <f t="shared" si="162"/>
        <v>0.5104529616724739</v>
      </c>
      <c r="P1796" s="34">
        <f t="shared" si="162"/>
        <v>0.328125</v>
      </c>
      <c r="Q1796" s="34" t="e">
        <f>IF(R1752=".",NA(),R1752/SUM(R1740,R1746,R1752,R1758,R1764,R1770))</f>
        <v>#N/A</v>
      </c>
    </row>
    <row r="1797" spans="2:17" ht="15.75" hidden="1">
      <c r="B1797" s="34" t="s">
        <v>190</v>
      </c>
      <c r="C1797" s="34">
        <f>IF(SUM(D1740,D1746,D1752,D1758,D1764,D1770)=0,NA(),D1758/SUM(D1740,D1746,D1752,D1758,D1764,D1770))</f>
        <v>0.006785411365564037</v>
      </c>
      <c r="D1797" s="34">
        <f>IF(SUM(E1740,E1746,E1752,E1758,E1764,E1770)=0,NA(),E1758/SUM(E1740,E1746,E1752,E1758,E1764,E1770))</f>
        <v>0</v>
      </c>
      <c r="E1797" s="34">
        <f aca="true" t="shared" si="163" ref="E1797:Q1797">IF(SUM(F1740,F1746,F1752,F1758,F1764,F1770)=0,NA(),F1758/SUM(F1740,F1746,F1752,F1758,F1764,F1770))</f>
        <v>0.08695652173913043</v>
      </c>
      <c r="F1797" s="34" t="e">
        <f>IF(G1758=".",NA(),G1758/SUM(G1740,G1746,G1752,G1758,G1764,G1770))</f>
        <v>#N/A</v>
      </c>
      <c r="G1797" s="34" t="e">
        <f t="shared" si="163"/>
        <v>#N/A</v>
      </c>
      <c r="H1797" s="34">
        <f t="shared" si="163"/>
        <v>0</v>
      </c>
      <c r="I1797" s="34" t="e">
        <f>IF(J1758=".",NA(),J1758/SUM(J1740,J1746,J1752,J1758,J1764,J1770))</f>
        <v>#N/A</v>
      </c>
      <c r="J1797" s="34" t="e">
        <f>IF(K1758=".",NA(),K1758/SUM(K1740,K1746,K1752,K1758,K1764,K1770))</f>
        <v>#N/A</v>
      </c>
      <c r="K1797" s="34" t="e">
        <f t="shared" si="163"/>
        <v>#N/A</v>
      </c>
      <c r="L1797" s="34">
        <f t="shared" si="163"/>
        <v>0</v>
      </c>
      <c r="M1797" s="34">
        <f t="shared" si="163"/>
        <v>0</v>
      </c>
      <c r="N1797" s="34" t="e">
        <f>IF(O1758=".",NA(),O1758/SUM(O1740,O1746,O1752,O1758,O1764,O1770))</f>
        <v>#N/A</v>
      </c>
      <c r="O1797" s="34">
        <f t="shared" si="163"/>
        <v>0.0017421602787456446</v>
      </c>
      <c r="P1797" s="34">
        <f t="shared" si="163"/>
        <v>0.005208333333333333</v>
      </c>
      <c r="Q1797" s="34">
        <f t="shared" si="163"/>
        <v>0</v>
      </c>
    </row>
    <row r="1798" spans="2:17" ht="15.75" hidden="1">
      <c r="B1798" s="34" t="s">
        <v>191</v>
      </c>
      <c r="C1798" s="34">
        <f>IF(SUM(D1740,D1746,D1752,D1758,D1764,D1770)=0,NA(),D1764/SUM(D1740,D1746,D1752,D1758,D1764,D1770))</f>
        <v>0</v>
      </c>
      <c r="D1798" s="34">
        <f>IF(SUM(E1740,E1746,E1752,E1758,E1764,E1770)=0,NA(),E1764/SUM(E1740,E1746,E1752,E1758,E1764,E1770))</f>
        <v>0</v>
      </c>
      <c r="E1798" s="34" t="e">
        <f>IF(F1764=".",NA(),F1764/SUM(F1740,F1746,F1752,F1758,F1764,F1770))</f>
        <v>#N/A</v>
      </c>
      <c r="F1798" s="34">
        <f aca="true" t="shared" si="164" ref="F1798:Q1798">IF(SUM(G1740,G1746,G1752,G1758,G1764,G1770)=0,NA(),G1764/SUM(G1740,G1746,G1752,G1758,G1764,G1770))</f>
        <v>0</v>
      </c>
      <c r="G1798" s="34" t="e">
        <f t="shared" si="164"/>
        <v>#N/A</v>
      </c>
      <c r="H1798" s="34" t="e">
        <f>IF(I1764=".",NA(),I1764/SUM(I1740,I1746,I1752,I1758,I1764,I1770))</f>
        <v>#N/A</v>
      </c>
      <c r="I1798" s="34" t="e">
        <f>IF(J1764=".",NA(),J1764/SUM(J1740,J1746,J1752,J1758,J1764,J1770))</f>
        <v>#N/A</v>
      </c>
      <c r="J1798" s="34">
        <f t="shared" si="164"/>
        <v>0</v>
      </c>
      <c r="K1798" s="34" t="e">
        <f t="shared" si="164"/>
        <v>#N/A</v>
      </c>
      <c r="L1798" s="34">
        <f t="shared" si="164"/>
        <v>0</v>
      </c>
      <c r="M1798" s="34">
        <f t="shared" si="164"/>
        <v>0</v>
      </c>
      <c r="N1798" s="34">
        <f t="shared" si="164"/>
        <v>0</v>
      </c>
      <c r="O1798" s="34" t="e">
        <f>IF(P1764=".",NA(),P1764/SUM(P1740,P1746,P1752,P1758,P1764,P1770))</f>
        <v>#N/A</v>
      </c>
      <c r="P1798" s="34" t="e">
        <f>IF(Q1764=".",NA(),Q1764/SUM(Q1740,Q1746,Q1752,Q1758,Q1764,Q1770))</f>
        <v>#N/A</v>
      </c>
      <c r="Q1798" s="34">
        <f t="shared" si="164"/>
        <v>0</v>
      </c>
    </row>
    <row r="1799" spans="2:17" ht="15.75" hidden="1">
      <c r="B1799" s="34" t="s">
        <v>192</v>
      </c>
      <c r="C1799" s="34">
        <f>IF(SUM(D1740,D1746,D1752,D1758,D1764,D1770)=0,NA(),D1770/SUM(D1740,D1746,D1752,D1758,D1764,D1770))</f>
        <v>0.01102629346904156</v>
      </c>
      <c r="D1799" s="34">
        <f>IF(SUM(E1740,E1746,E1752,E1758,E1764,E1770)=0,NA(),E1770/SUM(E1740,E1746,E1752,E1758,E1764,E1770))</f>
        <v>0</v>
      </c>
      <c r="E1799" s="34">
        <f aca="true" t="shared" si="165" ref="E1799:O1799">IF(SUM(F1740,F1746,F1752,F1758,F1764,F1770)=0,NA(),F1770/SUM(F1740,F1746,F1752,F1758,F1764,F1770))</f>
        <v>0.028985507246376812</v>
      </c>
      <c r="F1799" s="34">
        <f t="shared" si="165"/>
        <v>0</v>
      </c>
      <c r="G1799" s="34" t="e">
        <f t="shared" si="165"/>
        <v>#N/A</v>
      </c>
      <c r="H1799" s="34" t="e">
        <f>IF(I1770=".",NA(),I1770/SUM(I1740,I1746,I1752,I1758,I1764,I1770))</f>
        <v>#N/A</v>
      </c>
      <c r="I1799" s="34" t="e">
        <f>IF(J1770=".",NA(),J1770/SUM(J1740,J1746,J1752,J1758,J1764,J1770))</f>
        <v>#N/A</v>
      </c>
      <c r="J1799" s="34">
        <f t="shared" si="165"/>
        <v>0.0625</v>
      </c>
      <c r="K1799" s="34" t="e">
        <f t="shared" si="165"/>
        <v>#N/A</v>
      </c>
      <c r="L1799" s="34">
        <f t="shared" si="165"/>
        <v>0</v>
      </c>
      <c r="M1799" s="34" t="e">
        <f>IF(N1770=".",NA(),N1770/SUM(N1740,N1746,N1752,N1758,N1764,N1770))</f>
        <v>#N/A</v>
      </c>
      <c r="N1799" s="34" t="e">
        <f>IF(O1770=".",NA(),O1770/SUM(O1740,O1746,O1752,O1758,O1764,O1770))</f>
        <v>#N/A</v>
      </c>
      <c r="O1799" s="34">
        <f t="shared" si="165"/>
        <v>0.008710801393728223</v>
      </c>
      <c r="P1799" s="34" t="e">
        <f>IF(Q1770=".",NA(),Q1770/SUM(Q1740,Q1746,Q1752,Q1758,Q1764,Q1770))</f>
        <v>#N/A</v>
      </c>
      <c r="Q1799" s="34" t="e">
        <f>IF(R1770=".",NA(),R1770/SUM(R1740,R1746,R1752,R1758,R1764,R1770))</f>
        <v>#N/A</v>
      </c>
    </row>
    <row r="1800" spans="2:17" ht="15.75" hidden="1">
      <c r="B1800" s="34" t="s">
        <v>142</v>
      </c>
      <c r="C1800" s="34">
        <f>IF(SUM(D1740,D1746,D1752,D1758,D1764,D1770)=0,NA(),SUM(D1740,D1746,D1752,D1758)/SUM(D1740,D1746,D1752,D1758,D1764,D1770))</f>
        <v>0.9889737065309584</v>
      </c>
      <c r="D1800" s="34">
        <f>IF(SUM(E1740,E1746,E1752,E1758,E1764,E1770)=0,NA(),SUM(E1740,E1746,E1752,E1758)/SUM(E1740,E1746,E1752,E1758,E1764,E1770))</f>
        <v>1</v>
      </c>
      <c r="E1800" s="34">
        <f aca="true" t="shared" si="166" ref="E1800:Q1800">IF(SUM(F1740,F1746,F1752,F1758,F1764,F1770)=0,NA(),SUM(F1740,F1746,F1752,F1758)/SUM(F1740,F1746,F1752,F1758,F1764,F1770))</f>
        <v>0.9710144927536232</v>
      </c>
      <c r="F1800" s="34">
        <f t="shared" si="166"/>
        <v>1</v>
      </c>
      <c r="G1800" s="34" t="e">
        <f t="shared" si="166"/>
        <v>#N/A</v>
      </c>
      <c r="H1800" s="34">
        <f t="shared" si="166"/>
        <v>1</v>
      </c>
      <c r="I1800" s="34">
        <f t="shared" si="166"/>
        <v>1</v>
      </c>
      <c r="J1800" s="34">
        <f t="shared" si="166"/>
        <v>0.9375</v>
      </c>
      <c r="K1800" s="34" t="e">
        <f t="shared" si="166"/>
        <v>#N/A</v>
      </c>
      <c r="L1800" s="34">
        <f t="shared" si="166"/>
        <v>1</v>
      </c>
      <c r="M1800" s="34">
        <f t="shared" si="166"/>
        <v>1</v>
      </c>
      <c r="N1800" s="34">
        <f t="shared" si="166"/>
        <v>1</v>
      </c>
      <c r="O1800" s="34">
        <f t="shared" si="166"/>
        <v>0.9912891986062717</v>
      </c>
      <c r="P1800" s="34">
        <f t="shared" si="166"/>
        <v>1</v>
      </c>
      <c r="Q1800" s="34">
        <f t="shared" si="166"/>
        <v>1</v>
      </c>
    </row>
    <row r="1801" ht="15.75" hidden="1"/>
    <row r="1802" ht="15.75" hidden="1">
      <c r="B1802" s="1" t="s">
        <v>194</v>
      </c>
    </row>
    <row r="1803" spans="2:17" ht="15.75" hidden="1">
      <c r="B1803" s="34"/>
      <c r="C1803" s="94" t="s">
        <v>223</v>
      </c>
      <c r="D1803" s="94" t="s">
        <v>250</v>
      </c>
      <c r="E1803" s="94" t="s">
        <v>235</v>
      </c>
      <c r="F1803" s="94" t="s">
        <v>236</v>
      </c>
      <c r="G1803" s="94" t="s">
        <v>51</v>
      </c>
      <c r="H1803" s="94" t="s">
        <v>45</v>
      </c>
      <c r="I1803" s="94" t="s">
        <v>122</v>
      </c>
      <c r="J1803" s="94" t="s">
        <v>46</v>
      </c>
      <c r="K1803" s="94" t="s">
        <v>47</v>
      </c>
      <c r="L1803" s="94" t="s">
        <v>124</v>
      </c>
      <c r="M1803" s="94" t="s">
        <v>247</v>
      </c>
      <c r="N1803" s="94" t="s">
        <v>48</v>
      </c>
      <c r="O1803" s="94" t="s">
        <v>248</v>
      </c>
      <c r="P1803" s="94" t="s">
        <v>49</v>
      </c>
      <c r="Q1803" s="94" t="s">
        <v>249</v>
      </c>
    </row>
    <row r="1804" spans="2:17" ht="15.75" hidden="1">
      <c r="B1804" s="34" t="s">
        <v>187</v>
      </c>
      <c r="C1804" s="34">
        <f>D1741/SUM(D1741,D1747,D1753,D1759,D1765,D1771)</f>
        <v>0.101309511724698</v>
      </c>
      <c r="D1804" s="34">
        <f>E1741/SUM(E1741,E1747,E1753,E1759,E1765,E1771)</f>
        <v>0</v>
      </c>
      <c r="E1804" s="34">
        <f aca="true" t="shared" si="167" ref="E1804:Q1804">F1741/SUM(F1741,F1747,F1753,F1759,F1765,F1771)</f>
        <v>0.04588951718138321</v>
      </c>
      <c r="F1804" s="34">
        <f t="shared" si="167"/>
        <v>0.13063063063063063</v>
      </c>
      <c r="G1804" s="34" t="e">
        <f>IF(H1741=".",NA(),H1741/SUM(H1741,H1747,H1753,H1759,H1765,H1771))</f>
        <v>#N/A</v>
      </c>
      <c r="H1804" s="34">
        <f t="shared" si="167"/>
        <v>0.19491525423728814</v>
      </c>
      <c r="I1804" s="34">
        <f t="shared" si="167"/>
        <v>0.12704343764595982</v>
      </c>
      <c r="J1804" s="34">
        <f t="shared" si="167"/>
        <v>0.12929061784897025</v>
      </c>
      <c r="K1804" s="34">
        <f t="shared" si="167"/>
        <v>0</v>
      </c>
      <c r="L1804" s="34">
        <f t="shared" si="167"/>
        <v>0.30985915492957744</v>
      </c>
      <c r="M1804" s="34">
        <f t="shared" si="167"/>
        <v>0.10869565217391304</v>
      </c>
      <c r="N1804" s="34">
        <f t="shared" si="167"/>
        <v>0.18771331058020477</v>
      </c>
      <c r="O1804" s="34">
        <f t="shared" si="167"/>
        <v>0.27440633245382584</v>
      </c>
      <c r="P1804" s="34">
        <f t="shared" si="167"/>
        <v>0.17183098591549295</v>
      </c>
      <c r="Q1804" s="34">
        <f t="shared" si="167"/>
        <v>0.15625</v>
      </c>
    </row>
    <row r="1805" spans="2:17" ht="15.75" hidden="1">
      <c r="B1805" s="34" t="s">
        <v>188</v>
      </c>
      <c r="C1805" s="34">
        <f>D1747/SUM(D1741,D1747,D1753,D1759,D1765,D1771)</f>
        <v>0.5231956146584104</v>
      </c>
      <c r="D1805" s="34">
        <f>E1747/SUM(E1741,E1747,E1753,E1759,E1765,E1771)</f>
        <v>0.6461538461538462</v>
      </c>
      <c r="E1805" s="34">
        <f aca="true" t="shared" si="168" ref="E1805:Q1805">F1747/SUM(F1741,F1747,F1753,F1759,F1765,F1771)</f>
        <v>0.5345802522836016</v>
      </c>
      <c r="F1805" s="34">
        <f t="shared" si="168"/>
        <v>0.4864864864864865</v>
      </c>
      <c r="G1805" s="34">
        <f t="shared" si="168"/>
        <v>0.6060606060606061</v>
      </c>
      <c r="H1805" s="34">
        <f t="shared" si="168"/>
        <v>0.3601694915254237</v>
      </c>
      <c r="I1805" s="34">
        <f t="shared" si="168"/>
        <v>0.5109761793554414</v>
      </c>
      <c r="J1805" s="34">
        <f t="shared" si="168"/>
        <v>0.4862700228832952</v>
      </c>
      <c r="K1805" s="34">
        <f t="shared" si="168"/>
        <v>0.627906976744186</v>
      </c>
      <c r="L1805" s="34">
        <f t="shared" si="168"/>
        <v>0.4647887323943662</v>
      </c>
      <c r="M1805" s="34">
        <f t="shared" si="168"/>
        <v>0.6304347826086957</v>
      </c>
      <c r="N1805" s="34">
        <f t="shared" si="168"/>
        <v>0.6092150170648464</v>
      </c>
      <c r="O1805" s="34">
        <f t="shared" si="168"/>
        <v>0.39577836411609496</v>
      </c>
      <c r="P1805" s="34">
        <f t="shared" si="168"/>
        <v>0.5352112676056338</v>
      </c>
      <c r="Q1805" s="34">
        <f t="shared" si="168"/>
        <v>0.765625</v>
      </c>
    </row>
    <row r="1806" spans="2:17" ht="15.75" hidden="1">
      <c r="B1806" s="34" t="s">
        <v>189</v>
      </c>
      <c r="C1806" s="34">
        <f>D1753/SUM(D1741,D1747,D1753,D1759,D1765,D1771)</f>
        <v>0.01969343213886915</v>
      </c>
      <c r="D1806" s="34">
        <f>E1753/SUM(E1741,E1747,E1753,E1759,E1765,E1771)</f>
        <v>0.09230769230769231</v>
      </c>
      <c r="E1806" s="34">
        <f aca="true" t="shared" si="169" ref="E1806:P1806">F1753/SUM(F1741,F1747,F1753,F1759,F1765,F1771)</f>
        <v>0.010004349717268378</v>
      </c>
      <c r="F1806" s="34">
        <f t="shared" si="169"/>
        <v>0.10810810810810811</v>
      </c>
      <c r="G1806" s="34" t="e">
        <f>IF(H1753=".",NA(),H1753/SUM(H1741,H1747,H1753,H1759,H1765,H1771))</f>
        <v>#N/A</v>
      </c>
      <c r="H1806" s="34">
        <f t="shared" si="169"/>
        <v>0.03389830508474576</v>
      </c>
      <c r="I1806" s="34">
        <f t="shared" si="169"/>
        <v>0.015880429705744978</v>
      </c>
      <c r="J1806" s="34">
        <f t="shared" si="169"/>
        <v>0.032036613272311214</v>
      </c>
      <c r="K1806" s="34">
        <f t="shared" si="169"/>
        <v>0</v>
      </c>
      <c r="L1806" s="34" t="e">
        <f>IF(M1753=".",NA(),M1753/SUM(M1741,M1747,M1753,M1759,M1765,M1771))</f>
        <v>#N/A</v>
      </c>
      <c r="M1806" s="34">
        <f t="shared" si="169"/>
        <v>0.04891304347826087</v>
      </c>
      <c r="N1806" s="34">
        <f t="shared" si="169"/>
        <v>0</v>
      </c>
      <c r="O1806" s="34">
        <f t="shared" si="169"/>
        <v>0.07387862796833773</v>
      </c>
      <c r="P1806" s="34">
        <f t="shared" si="169"/>
        <v>0.030985915492957747</v>
      </c>
      <c r="Q1806" s="34" t="e">
        <f>IF(R1753=".",NA(),R1753/SUM(R1741,R1747,R1753,R1759,R1765,R1771))</f>
        <v>#N/A</v>
      </c>
    </row>
    <row r="1807" spans="2:17" ht="15.75" hidden="1">
      <c r="B1807" s="34" t="s">
        <v>190</v>
      </c>
      <c r="C1807" s="34">
        <f>D1759/SUM(D1741,D1747,D1753,D1759,D1765,D1771)</f>
        <v>0.1238452948939194</v>
      </c>
      <c r="D1807" s="34" t="e">
        <f>IF(E1759=".",NA(),E1759/SUM(E1741,E1747,E1753,E1759,E1765,E1771))</f>
        <v>#N/A</v>
      </c>
      <c r="E1807" s="34">
        <f aca="true" t="shared" si="170" ref="E1807:Q1807">F1759/SUM(F1741,F1747,F1753,F1759,F1765,F1771)</f>
        <v>0.13571117877337974</v>
      </c>
      <c r="F1807" s="34">
        <f t="shared" si="170"/>
        <v>0.2072072072072072</v>
      </c>
      <c r="G1807" s="34">
        <f t="shared" si="170"/>
        <v>0.24242424242424243</v>
      </c>
      <c r="H1807" s="34">
        <f t="shared" si="170"/>
        <v>0.19491525423728814</v>
      </c>
      <c r="I1807" s="34">
        <f t="shared" si="170"/>
        <v>0.07613264829518916</v>
      </c>
      <c r="J1807" s="34">
        <f t="shared" si="170"/>
        <v>0.16475972540045766</v>
      </c>
      <c r="K1807" s="34" t="e">
        <f>IF(L1759=".",NA(),L1759/SUM(L1741,L1747,L1753,L1759,L1765,L1771))</f>
        <v>#N/A</v>
      </c>
      <c r="L1807" s="34" t="e">
        <f>IF(M1759=".",NA(),M1759/SUM(M1741,M1747,M1753,M1759,M1765,M1771))</f>
        <v>#N/A</v>
      </c>
      <c r="M1807" s="34">
        <f t="shared" si="170"/>
        <v>0.06521739130434782</v>
      </c>
      <c r="N1807" s="34">
        <f t="shared" si="170"/>
        <v>0.12116040955631399</v>
      </c>
      <c r="O1807" s="34">
        <f t="shared" si="170"/>
        <v>0.1424802110817942</v>
      </c>
      <c r="P1807" s="34">
        <f t="shared" si="170"/>
        <v>0.1323943661971831</v>
      </c>
      <c r="Q1807" s="34">
        <f t="shared" si="170"/>
        <v>0.078125</v>
      </c>
    </row>
    <row r="1808" spans="2:17" ht="15.75" hidden="1">
      <c r="B1808" s="34" t="s">
        <v>191</v>
      </c>
      <c r="C1808" s="34">
        <f>D1765/SUM(D1741,D1747,D1753,D1759,D1765,D1771)</f>
        <v>0.008730078164653335</v>
      </c>
      <c r="D1808" s="34" t="e">
        <f>IF(E1765=".",NA(),E1765/SUM(E1741,E1747,E1753,E1759,E1765,E1771))</f>
        <v>#N/A</v>
      </c>
      <c r="E1808" s="34">
        <f aca="true" t="shared" si="171" ref="E1808:O1808">F1765/SUM(F1741,F1747,F1753,F1759,F1765,F1771)</f>
        <v>0.008264462809917356</v>
      </c>
      <c r="F1808" s="34">
        <f t="shared" si="171"/>
        <v>0.02702702702702703</v>
      </c>
      <c r="G1808" s="34" t="e">
        <f>IF(H1765=".",NA(),H1765/SUM(H1741,H1747,H1753,H1759,H1765,H1771))</f>
        <v>#N/A</v>
      </c>
      <c r="H1808" s="34" t="e">
        <f>IF(I1765=".",NA(),I1765/SUM(I1741,I1747,I1753,I1759,I1765,I1771))</f>
        <v>#N/A</v>
      </c>
      <c r="I1808" s="34">
        <f t="shared" si="171"/>
        <v>0.011676786548341896</v>
      </c>
      <c r="J1808" s="34">
        <f t="shared" si="171"/>
        <v>0.013729977116704805</v>
      </c>
      <c r="K1808" s="34">
        <f t="shared" si="171"/>
        <v>0</v>
      </c>
      <c r="L1808" s="34" t="e">
        <f>IF(M1765=".",NA(),M1765/SUM(M1741,M1747,M1753,M1759,M1765,M1771))</f>
        <v>#N/A</v>
      </c>
      <c r="M1808" s="34" t="e">
        <f>IF(N1765=".",NA(),N1765/SUM(N1741,N1747,N1753,N1759,N1765,N1771))</f>
        <v>#N/A</v>
      </c>
      <c r="N1808" s="34" t="e">
        <f>IF(O1765=".",NA(),O1765/SUM(O1741,O1747,O1753,O1759,O1765,O1771))</f>
        <v>#N/A</v>
      </c>
      <c r="O1808" s="34">
        <f t="shared" si="171"/>
        <v>0.013192612137203167</v>
      </c>
      <c r="P1808" s="34" t="e">
        <f>IF(Q1765=".",NA(),Q1765/SUM(Q1741,Q1747,Q1753,Q1759,Q1765,Q1771))</f>
        <v>#N/A</v>
      </c>
      <c r="Q1808" s="34" t="e">
        <f>IF(R1765=".",NA(),R1765/SUM(R1741,R1747,R1753,R1759,R1765,R1771))</f>
        <v>#N/A</v>
      </c>
    </row>
    <row r="1809" spans="2:17" ht="15.75" hidden="1">
      <c r="B1809" s="34" t="s">
        <v>192</v>
      </c>
      <c r="C1809" s="34">
        <f>D1771/SUM(D1741,D1747,D1753,D1759,D1765,D1771)</f>
        <v>0.2232260684194498</v>
      </c>
      <c r="D1809" s="34">
        <f>E1771/SUM(E1741,E1747,E1753,E1759,E1765,E1771)</f>
        <v>0.26153846153846155</v>
      </c>
      <c r="E1809" s="34">
        <f aca="true" t="shared" si="172" ref="E1809:P1809">F1771/SUM(F1741,F1747,F1753,F1759,F1765,F1771)</f>
        <v>0.26555023923444976</v>
      </c>
      <c r="F1809" s="34">
        <f t="shared" si="172"/>
        <v>0.04054054054054054</v>
      </c>
      <c r="G1809" s="34">
        <f t="shared" si="172"/>
        <v>0.15151515151515152</v>
      </c>
      <c r="H1809" s="34">
        <f t="shared" si="172"/>
        <v>0.21610169491525424</v>
      </c>
      <c r="I1809" s="34">
        <f t="shared" si="172"/>
        <v>0.25829051844932277</v>
      </c>
      <c r="J1809" s="34">
        <f t="shared" si="172"/>
        <v>0.17391304347826086</v>
      </c>
      <c r="K1809" s="34">
        <f t="shared" si="172"/>
        <v>0.37209302325581395</v>
      </c>
      <c r="L1809" s="34">
        <f t="shared" si="172"/>
        <v>0.22535211267605634</v>
      </c>
      <c r="M1809" s="34">
        <f t="shared" si="172"/>
        <v>0.14673913043478262</v>
      </c>
      <c r="N1809" s="34">
        <f t="shared" si="172"/>
        <v>0.08191126279863481</v>
      </c>
      <c r="O1809" s="34">
        <f t="shared" si="172"/>
        <v>0.10026385224274406</v>
      </c>
      <c r="P1809" s="34">
        <f t="shared" si="172"/>
        <v>0.1295774647887324</v>
      </c>
      <c r="Q1809" s="34" t="e">
        <f>IF(R1771=".",NA(),R1771/SUM(R1741,R1747,R1753,R1759,R1765,R1771))</f>
        <v>#N/A</v>
      </c>
    </row>
    <row r="1810" spans="2:17" ht="15.75" hidden="1">
      <c r="B1810" s="34" t="s">
        <v>142</v>
      </c>
      <c r="C1810" s="34">
        <f>SUM(D1741,D1747,D1753,D1759)/SUM(D1741,D1747,D1753,D1759,D1765,D1771)</f>
        <v>0.7680438534158969</v>
      </c>
      <c r="D1810" s="34">
        <f>SUM(E1741,E1747,E1753,E1759)/SUM(E1741,E1747,E1753,E1759,E1765,E1771)</f>
        <v>0.7384615384615385</v>
      </c>
      <c r="E1810" s="34">
        <f aca="true" t="shared" si="173" ref="E1810:Q1810">SUM(F1741,F1747,F1753,F1759)/SUM(F1741,F1747,F1753,F1759,F1765,F1771)</f>
        <v>0.7261852979556329</v>
      </c>
      <c r="F1810" s="34">
        <f t="shared" si="173"/>
        <v>0.9324324324324325</v>
      </c>
      <c r="G1810" s="34">
        <f t="shared" si="173"/>
        <v>0.8484848484848485</v>
      </c>
      <c r="H1810" s="34">
        <f t="shared" si="173"/>
        <v>0.7838983050847458</v>
      </c>
      <c r="I1810" s="34">
        <f t="shared" si="173"/>
        <v>0.7300326950023354</v>
      </c>
      <c r="J1810" s="34">
        <f t="shared" si="173"/>
        <v>0.8123569794050344</v>
      </c>
      <c r="K1810" s="34">
        <f t="shared" si="173"/>
        <v>0.627906976744186</v>
      </c>
      <c r="L1810" s="34">
        <f t="shared" si="173"/>
        <v>0.7746478873239436</v>
      </c>
      <c r="M1810" s="34">
        <f t="shared" si="173"/>
        <v>0.8532608695652174</v>
      </c>
      <c r="N1810" s="34">
        <f t="shared" si="173"/>
        <v>0.9180887372013652</v>
      </c>
      <c r="O1810" s="34">
        <f t="shared" si="173"/>
        <v>0.8865435356200527</v>
      </c>
      <c r="P1810" s="34">
        <f t="shared" si="173"/>
        <v>0.8704225352112676</v>
      </c>
      <c r="Q1810" s="34">
        <f t="shared" si="173"/>
        <v>1</v>
      </c>
    </row>
    <row r="1811" ht="15.75" hidden="1"/>
    <row r="1812" ht="15.75" hidden="1">
      <c r="B1812" s="1" t="s">
        <v>195</v>
      </c>
    </row>
    <row r="1813" spans="2:17" ht="15.75" hidden="1">
      <c r="B1813" s="34"/>
      <c r="C1813" s="94" t="s">
        <v>223</v>
      </c>
      <c r="D1813" s="94" t="s">
        <v>250</v>
      </c>
      <c r="E1813" s="94" t="s">
        <v>235</v>
      </c>
      <c r="F1813" s="94" t="s">
        <v>236</v>
      </c>
      <c r="G1813" s="94" t="s">
        <v>51</v>
      </c>
      <c r="H1813" s="94" t="s">
        <v>45</v>
      </c>
      <c r="I1813" s="94" t="s">
        <v>122</v>
      </c>
      <c r="J1813" s="94" t="s">
        <v>46</v>
      </c>
      <c r="K1813" s="94" t="s">
        <v>47</v>
      </c>
      <c r="L1813" s="94" t="s">
        <v>124</v>
      </c>
      <c r="M1813" s="94" t="s">
        <v>247</v>
      </c>
      <c r="N1813" s="94" t="s">
        <v>48</v>
      </c>
      <c r="O1813" s="94" t="s">
        <v>248</v>
      </c>
      <c r="P1813" s="94" t="s">
        <v>49</v>
      </c>
      <c r="Q1813" s="94" t="s">
        <v>249</v>
      </c>
    </row>
    <row r="1814" spans="2:17" ht="15.75" hidden="1">
      <c r="B1814" s="34" t="s">
        <v>187</v>
      </c>
      <c r="C1814" s="34">
        <f>IF(SUM(D1742,D1748,D1754,D1760,D1766,D1772)=0,NA(),D1742/SUM(D1742,D1748,D1754,D1760,D1766,D1772))</f>
        <v>0</v>
      </c>
      <c r="D1814" s="34" t="e">
        <f>IF(SUM(E1742,E1748,E1754,E1760,E1766,E1772)=0,NA(),E1742/SUM(E1742,E1748,E1754,E1760,E1766,E1772))</f>
        <v>#N/A</v>
      </c>
      <c r="E1814" s="34" t="e">
        <f>IF(F1742=".",NA(),F1742/SUM(F1742,F1748,F1754,F1760,F1766,F1772))</f>
        <v>#N/A</v>
      </c>
      <c r="F1814" s="34" t="e">
        <f>IF(G1742=".",NA(),G1742/SUM(G1742,G1748,G1754,G1760,G1766,G1772))</f>
        <v>#N/A</v>
      </c>
      <c r="G1814" s="34" t="e">
        <f aca="true" t="shared" si="174" ref="G1814:Q1814">IF(SUM(H1742,H1748,H1754,H1760,H1766,H1772)=0,NA(),H1742/SUM(H1742,H1748,H1754,H1760,H1766,H1772))</f>
        <v>#N/A</v>
      </c>
      <c r="H1814" s="34" t="e">
        <f t="shared" si="174"/>
        <v>#N/A</v>
      </c>
      <c r="I1814" s="34" t="e">
        <f t="shared" si="174"/>
        <v>#N/A</v>
      </c>
      <c r="J1814" s="34">
        <f t="shared" si="174"/>
        <v>0</v>
      </c>
      <c r="K1814" s="34" t="e">
        <f t="shared" si="174"/>
        <v>#N/A</v>
      </c>
      <c r="L1814" s="34" t="e">
        <f t="shared" si="174"/>
        <v>#N/A</v>
      </c>
      <c r="M1814" s="34" t="e">
        <f>IF(N1742=".",NA(),N1742/SUM(N1742,N1748,N1754,N1760,N1766,N1772))</f>
        <v>#N/A</v>
      </c>
      <c r="N1814" s="34" t="e">
        <f>IF(O1742=".",NA(),O1742/SUM(O1742,O1748,O1754,O1760,O1766,O1772))</f>
        <v>#N/A</v>
      </c>
      <c r="O1814" s="34">
        <f t="shared" si="174"/>
        <v>0</v>
      </c>
      <c r="P1814" s="34" t="e">
        <f>IF(Q1742=".",NA(),Q1742/SUM(Q1742,Q1748,Q1754,Q1760,Q1766,Q1772))</f>
        <v>#N/A</v>
      </c>
      <c r="Q1814" s="34">
        <f t="shared" si="174"/>
        <v>0</v>
      </c>
    </row>
    <row r="1815" spans="2:17" ht="15.75" hidden="1">
      <c r="B1815" s="34" t="s">
        <v>188</v>
      </c>
      <c r="C1815" s="34">
        <f>IF(SUM(D1742,D1748,D1754,D1760,D1766,D1772)=0,NA(),D1748/SUM(D1742,D1748,D1754,D1760,D1766,D1772))</f>
        <v>0.9295774647887324</v>
      </c>
      <c r="D1815" s="34" t="e">
        <f>IF(SUM(E1742,E1748,E1754,E1760,E1766,E1772)=0,NA(),E1748/SUM(E1742,E1748,E1754,E1760,E1766,E1772))</f>
        <v>#N/A</v>
      </c>
      <c r="E1815" s="34">
        <f aca="true" t="shared" si="175" ref="E1815:Q1815">IF(SUM(F1742,F1748,F1754,F1760,F1766,F1772)=0,NA(),F1748/SUM(F1742,F1748,F1754,F1760,F1766,F1772))</f>
        <v>0.782608695652174</v>
      </c>
      <c r="F1815" s="34">
        <f t="shared" si="175"/>
        <v>1</v>
      </c>
      <c r="G1815" s="34" t="e">
        <f t="shared" si="175"/>
        <v>#N/A</v>
      </c>
      <c r="H1815" s="34" t="e">
        <f t="shared" si="175"/>
        <v>#N/A</v>
      </c>
      <c r="I1815" s="34" t="e">
        <f t="shared" si="175"/>
        <v>#N/A</v>
      </c>
      <c r="J1815" s="34">
        <f t="shared" si="175"/>
        <v>1</v>
      </c>
      <c r="K1815" s="34" t="e">
        <f t="shared" si="175"/>
        <v>#N/A</v>
      </c>
      <c r="L1815" s="34" t="e">
        <f t="shared" si="175"/>
        <v>#N/A</v>
      </c>
      <c r="M1815" s="34">
        <f t="shared" si="175"/>
        <v>1</v>
      </c>
      <c r="N1815" s="34">
        <f t="shared" si="175"/>
        <v>1</v>
      </c>
      <c r="O1815" s="34">
        <f t="shared" si="175"/>
        <v>1</v>
      </c>
      <c r="P1815" s="34">
        <f t="shared" si="175"/>
        <v>1</v>
      </c>
      <c r="Q1815" s="34">
        <f t="shared" si="175"/>
        <v>1</v>
      </c>
    </row>
    <row r="1816" spans="2:17" ht="15.75" hidden="1">
      <c r="B1816" s="34" t="s">
        <v>189</v>
      </c>
      <c r="C1816" s="34">
        <f>IF(SUM(D1742,D1748,D1754,D1760,D1766,D1772)=0,NA(),D1754/SUM(D1742,D1748,D1754,D1760,D1766,D1772))</f>
        <v>0</v>
      </c>
      <c r="D1816" s="34" t="e">
        <f>IF(SUM(E1742,E1748,E1754,E1760,E1766,E1772)=0,NA(),E1754/SUM(E1742,E1748,E1754,E1760,E1766,E1772))</f>
        <v>#N/A</v>
      </c>
      <c r="E1816" s="34" t="e">
        <f>IF(F1754=".",NA(),F1754/SUM(F1742,F1748,F1754,F1760,F1766,F1772))</f>
        <v>#N/A</v>
      </c>
      <c r="F1816" s="34">
        <f aca="true" t="shared" si="176" ref="F1816:Q1816">IF(SUM(G1742,G1748,G1754,G1760,G1766,G1772)=0,NA(),G1754/SUM(G1742,G1748,G1754,G1760,G1766,G1772))</f>
        <v>0</v>
      </c>
      <c r="G1816" s="34" t="e">
        <f t="shared" si="176"/>
        <v>#N/A</v>
      </c>
      <c r="H1816" s="34" t="e">
        <f t="shared" si="176"/>
        <v>#N/A</v>
      </c>
      <c r="I1816" s="34" t="e">
        <f t="shared" si="176"/>
        <v>#N/A</v>
      </c>
      <c r="J1816" s="34" t="e">
        <f>IF(K1754=".",NA(),K1754/SUM(K1742,K1748,K1754,K1760,K1766,K1772))</f>
        <v>#N/A</v>
      </c>
      <c r="K1816" s="34" t="e">
        <f t="shared" si="176"/>
        <v>#N/A</v>
      </c>
      <c r="L1816" s="34" t="e">
        <f t="shared" si="176"/>
        <v>#N/A</v>
      </c>
      <c r="M1816" s="34">
        <f t="shared" si="176"/>
        <v>0</v>
      </c>
      <c r="N1816" s="34">
        <f t="shared" si="176"/>
        <v>0</v>
      </c>
      <c r="O1816" s="34" t="e">
        <f>IF(P1754=".",NA(),P1754/SUM(P1742,P1748,P1754,P1760,P1766,P1772))</f>
        <v>#N/A</v>
      </c>
      <c r="P1816" s="34" t="e">
        <f>IF(Q1754=".",NA(),Q1754/SUM(Q1742,Q1748,Q1754,Q1760,Q1766,Q1772))</f>
        <v>#N/A</v>
      </c>
      <c r="Q1816" s="34">
        <f t="shared" si="176"/>
        <v>0</v>
      </c>
    </row>
    <row r="1817" spans="2:17" ht="15.75" hidden="1">
      <c r="B1817" s="34" t="s">
        <v>190</v>
      </c>
      <c r="C1817" s="34">
        <f>IF(SUM(D1742,D1748,D1754,D1760,D1766,D1772)=0,NA(),D1760/SUM(D1742,D1748,D1754,D1760,D1766,D1772))</f>
        <v>0</v>
      </c>
      <c r="D1817" s="34" t="e">
        <f>IF(SUM(E1742,E1748,E1754,E1760,E1766,E1772)=0,NA(),E1760/SUM(E1742,E1748,E1754,E1760,E1766,E1772))</f>
        <v>#N/A</v>
      </c>
      <c r="E1817" s="34" t="e">
        <f>IF(F1760=".",NA(),F1760/SUM(F1742,F1748,F1754,F1760,F1766,F1772))</f>
        <v>#N/A</v>
      </c>
      <c r="F1817" s="34">
        <f aca="true" t="shared" si="177" ref="F1817:Q1817">IF(SUM(G1742,G1748,G1754,G1760,G1766,G1772)=0,NA(),G1760/SUM(G1742,G1748,G1754,G1760,G1766,G1772))</f>
        <v>0</v>
      </c>
      <c r="G1817" s="34" t="e">
        <f t="shared" si="177"/>
        <v>#N/A</v>
      </c>
      <c r="H1817" s="34" t="e">
        <f t="shared" si="177"/>
        <v>#N/A</v>
      </c>
      <c r="I1817" s="34" t="e">
        <f t="shared" si="177"/>
        <v>#N/A</v>
      </c>
      <c r="J1817" s="34">
        <f t="shared" si="177"/>
        <v>0</v>
      </c>
      <c r="K1817" s="34" t="e">
        <f t="shared" si="177"/>
        <v>#N/A</v>
      </c>
      <c r="L1817" s="34" t="e">
        <f t="shared" si="177"/>
        <v>#N/A</v>
      </c>
      <c r="M1817" s="34">
        <f t="shared" si="177"/>
        <v>0</v>
      </c>
      <c r="N1817" s="34">
        <f t="shared" si="177"/>
        <v>0</v>
      </c>
      <c r="O1817" s="34">
        <f t="shared" si="177"/>
        <v>0</v>
      </c>
      <c r="P1817" s="34">
        <f t="shared" si="177"/>
        <v>0</v>
      </c>
      <c r="Q1817" s="34">
        <f t="shared" si="177"/>
        <v>0</v>
      </c>
    </row>
    <row r="1818" spans="2:17" ht="15.75" hidden="1">
      <c r="B1818" s="34" t="s">
        <v>191</v>
      </c>
      <c r="C1818" s="34">
        <f>IF(SUM(D1742,D1748,D1754,D1760,D1766,D1772)=0,NA(),D1766/SUM(D1742,D1748,D1754,D1760,D1766,D1772))</f>
        <v>0</v>
      </c>
      <c r="D1818" s="34" t="e">
        <f>IF(SUM(E1742,E1748,E1754,E1760,E1766,E1772)=0,NA(),E1766/SUM(E1742,E1748,E1754,E1760,E1766,E1772))</f>
        <v>#N/A</v>
      </c>
      <c r="E1818" s="34" t="e">
        <f>IF(F1766=".",NA(),F1766/SUM(F1742,F1748,F1754,F1760,F1766,F1772))</f>
        <v>#N/A</v>
      </c>
      <c r="F1818" s="34">
        <f aca="true" t="shared" si="178" ref="F1818:Q1818">IF(SUM(G1742,G1748,G1754,G1760,G1766,G1772)=0,NA(),G1766/SUM(G1742,G1748,G1754,G1760,G1766,G1772))</f>
        <v>0</v>
      </c>
      <c r="G1818" s="34" t="e">
        <f t="shared" si="178"/>
        <v>#N/A</v>
      </c>
      <c r="H1818" s="34" t="e">
        <f t="shared" si="178"/>
        <v>#N/A</v>
      </c>
      <c r="I1818" s="34" t="e">
        <f t="shared" si="178"/>
        <v>#N/A</v>
      </c>
      <c r="J1818" s="34">
        <f t="shared" si="178"/>
        <v>0</v>
      </c>
      <c r="K1818" s="34" t="e">
        <f t="shared" si="178"/>
        <v>#N/A</v>
      </c>
      <c r="L1818" s="34" t="e">
        <f t="shared" si="178"/>
        <v>#N/A</v>
      </c>
      <c r="M1818" s="34">
        <f t="shared" si="178"/>
        <v>0</v>
      </c>
      <c r="N1818" s="34">
        <f t="shared" si="178"/>
        <v>0</v>
      </c>
      <c r="O1818" s="34" t="e">
        <f>IF(P1766=".",NA(),P1766/SUM(P1742,P1748,P1754,P1760,P1766,P1772))</f>
        <v>#N/A</v>
      </c>
      <c r="P1818" s="34">
        <f t="shared" si="178"/>
        <v>0</v>
      </c>
      <c r="Q1818" s="34">
        <f t="shared" si="178"/>
        <v>0</v>
      </c>
    </row>
    <row r="1819" spans="2:17" ht="15.75" hidden="1">
      <c r="B1819" s="34" t="s">
        <v>192</v>
      </c>
      <c r="C1819" s="34">
        <f>IF(SUM(D1742,D1748,D1754,D1760,D1766,D1772)=0,NA(),D1772/SUM(D1742,D1748,D1754,D1760,D1766,D1772))</f>
        <v>0.07042253521126761</v>
      </c>
      <c r="D1819" s="34" t="e">
        <f>IF(SUM(E1742,E1748,E1754,E1760,E1766,E1772)=0,NA(),E1772/SUM(E1742,E1748,E1754,E1760,E1766,E1772))</f>
        <v>#N/A</v>
      </c>
      <c r="E1819" s="34">
        <f aca="true" t="shared" si="179" ref="E1819:Q1819">IF(SUM(F1742,F1748,F1754,F1760,F1766,F1772)=0,NA(),F1772/SUM(F1742,F1748,F1754,F1760,F1766,F1772))</f>
        <v>0.21739130434782608</v>
      </c>
      <c r="F1819" s="34">
        <f t="shared" si="179"/>
        <v>0</v>
      </c>
      <c r="G1819" s="34" t="e">
        <f t="shared" si="179"/>
        <v>#N/A</v>
      </c>
      <c r="H1819" s="34" t="e">
        <f t="shared" si="179"/>
        <v>#N/A</v>
      </c>
      <c r="I1819" s="34" t="e">
        <f t="shared" si="179"/>
        <v>#N/A</v>
      </c>
      <c r="J1819" s="34">
        <f t="shared" si="179"/>
        <v>0</v>
      </c>
      <c r="K1819" s="34" t="e">
        <f t="shared" si="179"/>
        <v>#N/A</v>
      </c>
      <c r="L1819" s="34" t="e">
        <f t="shared" si="179"/>
        <v>#N/A</v>
      </c>
      <c r="M1819" s="34">
        <f t="shared" si="179"/>
        <v>0</v>
      </c>
      <c r="N1819" s="34">
        <f t="shared" si="179"/>
        <v>0</v>
      </c>
      <c r="O1819" s="34" t="e">
        <f>IF(P1772=".",NA(),P1772/SUM(P1742,P1748,P1754,P1760,P1766,P1772))</f>
        <v>#N/A</v>
      </c>
      <c r="P1819" s="34" t="e">
        <f>IF(Q1772=".",NA(),Q1772/SUM(Q1742,Q1748,Q1754,Q1760,Q1766,Q1772))</f>
        <v>#N/A</v>
      </c>
      <c r="Q1819" s="34">
        <f t="shared" si="179"/>
        <v>0</v>
      </c>
    </row>
    <row r="1820" spans="2:17" ht="15.75" hidden="1">
      <c r="B1820" s="34" t="s">
        <v>142</v>
      </c>
      <c r="C1820" s="34">
        <f>IF(SUM(D1742,D1748,D1754,D1760,D1766,D1772)=0,NA(),SUM(D1742,D1748,D1754,D1760)/SUM(D1742,D1748,D1754,D1760,D1766,D1772))</f>
        <v>0.9295774647887324</v>
      </c>
      <c r="D1820" s="34" t="e">
        <f>IF(SUM(E1742,E1748,E1754,E1760,E1766,E1772)=0,NA(),SUM(E1742,E1748,E1754,E1760)/SUM(E1742,E1748,E1754,E1760,E1766,E1772))</f>
        <v>#N/A</v>
      </c>
      <c r="E1820" s="34">
        <f aca="true" t="shared" si="180" ref="E1820:Q1820">IF(SUM(F1742,F1748,F1754,F1760,F1766,F1772)=0,NA(),SUM(F1742,F1748,F1754,F1760)/SUM(F1742,F1748,F1754,F1760,F1766,F1772))</f>
        <v>0.782608695652174</v>
      </c>
      <c r="F1820" s="34">
        <f t="shared" si="180"/>
        <v>1</v>
      </c>
      <c r="G1820" s="34" t="e">
        <f t="shared" si="180"/>
        <v>#N/A</v>
      </c>
      <c r="H1820" s="34" t="e">
        <f t="shared" si="180"/>
        <v>#N/A</v>
      </c>
      <c r="I1820" s="34" t="e">
        <f t="shared" si="180"/>
        <v>#N/A</v>
      </c>
      <c r="J1820" s="34">
        <f t="shared" si="180"/>
        <v>1</v>
      </c>
      <c r="K1820" s="34" t="e">
        <f t="shared" si="180"/>
        <v>#N/A</v>
      </c>
      <c r="L1820" s="34" t="e">
        <f t="shared" si="180"/>
        <v>#N/A</v>
      </c>
      <c r="M1820" s="34">
        <f t="shared" si="180"/>
        <v>1</v>
      </c>
      <c r="N1820" s="34">
        <f t="shared" si="180"/>
        <v>1</v>
      </c>
      <c r="O1820" s="34">
        <f t="shared" si="180"/>
        <v>1</v>
      </c>
      <c r="P1820" s="34">
        <f t="shared" si="180"/>
        <v>1</v>
      </c>
      <c r="Q1820" s="34">
        <f t="shared" si="180"/>
        <v>1</v>
      </c>
    </row>
    <row r="1821" ht="15.75" hidden="1"/>
    <row r="1822" ht="15.75" hidden="1">
      <c r="B1822" s="1" t="s">
        <v>196</v>
      </c>
    </row>
    <row r="1823" spans="2:17" ht="15.75" hidden="1">
      <c r="B1823" s="34"/>
      <c r="C1823" s="94" t="s">
        <v>223</v>
      </c>
      <c r="D1823" s="94" t="s">
        <v>250</v>
      </c>
      <c r="E1823" s="94" t="s">
        <v>235</v>
      </c>
      <c r="F1823" s="94" t="s">
        <v>236</v>
      </c>
      <c r="G1823" s="94" t="s">
        <v>51</v>
      </c>
      <c r="H1823" s="94" t="s">
        <v>45</v>
      </c>
      <c r="I1823" s="94" t="s">
        <v>122</v>
      </c>
      <c r="J1823" s="94" t="s">
        <v>46</v>
      </c>
      <c r="K1823" s="94" t="s">
        <v>47</v>
      </c>
      <c r="L1823" s="94" t="s">
        <v>124</v>
      </c>
      <c r="M1823" s="94" t="s">
        <v>247</v>
      </c>
      <c r="N1823" s="94" t="s">
        <v>48</v>
      </c>
      <c r="O1823" s="94" t="s">
        <v>248</v>
      </c>
      <c r="P1823" s="94" t="s">
        <v>49</v>
      </c>
      <c r="Q1823" s="94" t="s">
        <v>249</v>
      </c>
    </row>
    <row r="1824" spans="2:17" ht="15.75" hidden="1">
      <c r="B1824" s="34" t="s">
        <v>187</v>
      </c>
      <c r="C1824" s="34">
        <f>D1743/SUM(D1743,D1749,D1755,D1761,D1767,D1773)</f>
        <v>0.11687681862269642</v>
      </c>
      <c r="D1824" s="34">
        <f>E1743/SUM(E1743,E1749,E1755,E1761,E1767,E1773)</f>
        <v>0.06896551724137931</v>
      </c>
      <c r="E1824" s="34">
        <f aca="true" t="shared" si="181" ref="E1824:Q1824">F1743/SUM(F1743,F1749,F1755,F1761,F1767,F1773)</f>
        <v>0.07827476038338659</v>
      </c>
      <c r="F1824" s="34">
        <f t="shared" si="181"/>
        <v>0.11985688729874776</v>
      </c>
      <c r="G1824" s="34" t="e">
        <f>IF(H1743=".",NA(),H1743/SUM(H1743,H1749,H1755,H1761,H1767,H1773))</f>
        <v>#N/A</v>
      </c>
      <c r="H1824" s="34">
        <f t="shared" si="181"/>
        <v>0.18232044198895028</v>
      </c>
      <c r="I1824" s="34">
        <f t="shared" si="181"/>
        <v>0.11245865490628446</v>
      </c>
      <c r="J1824" s="34">
        <f t="shared" si="181"/>
        <v>0.14495798319327732</v>
      </c>
      <c r="K1824" s="34" t="e">
        <f>IF(L1743=".",NA(),L1743/SUM(L1743,L1749,L1755,L1761,L1767,L1773))</f>
        <v>#N/A</v>
      </c>
      <c r="L1824" s="34">
        <f t="shared" si="181"/>
        <v>0.25</v>
      </c>
      <c r="M1824" s="34">
        <f t="shared" si="181"/>
        <v>0.08708272859216255</v>
      </c>
      <c r="N1824" s="34">
        <f t="shared" si="181"/>
        <v>0.16385767790262173</v>
      </c>
      <c r="O1824" s="34">
        <f t="shared" si="181"/>
        <v>0.12410158121705797</v>
      </c>
      <c r="P1824" s="34">
        <f t="shared" si="181"/>
        <v>0.06641000962463908</v>
      </c>
      <c r="Q1824" s="34">
        <f t="shared" si="181"/>
        <v>0.1242603550295858</v>
      </c>
    </row>
    <row r="1825" spans="2:17" ht="15.75" hidden="1">
      <c r="B1825" s="34" t="s">
        <v>188</v>
      </c>
      <c r="C1825" s="34">
        <f>D1749/SUM(D1743,D1749,D1755,D1761,D1767,D1773)</f>
        <v>0.6542192046556741</v>
      </c>
      <c r="D1825" s="34">
        <f>E1749/SUM(E1743,E1749,E1755,E1761,E1767,E1773)</f>
        <v>0.6896551724137931</v>
      </c>
      <c r="E1825" s="34">
        <f aca="true" t="shared" si="182" ref="E1825:Q1825">F1749/SUM(F1743,F1749,F1755,F1761,F1767,F1773)</f>
        <v>0.5942492012779552</v>
      </c>
      <c r="F1825" s="34">
        <f t="shared" si="182"/>
        <v>0.6350626118067979</v>
      </c>
      <c r="G1825" s="34">
        <f t="shared" si="182"/>
        <v>0.7333333333333333</v>
      </c>
      <c r="H1825" s="34">
        <f t="shared" si="182"/>
        <v>0.574585635359116</v>
      </c>
      <c r="I1825" s="34">
        <f t="shared" si="182"/>
        <v>0.5843439911797134</v>
      </c>
      <c r="J1825" s="34">
        <f t="shared" si="182"/>
        <v>0.6302521008403361</v>
      </c>
      <c r="K1825" s="34">
        <f t="shared" si="182"/>
        <v>1</v>
      </c>
      <c r="L1825" s="34">
        <f t="shared" si="182"/>
        <v>0.5833333333333334</v>
      </c>
      <c r="M1825" s="34">
        <f t="shared" si="182"/>
        <v>0.7227866473149492</v>
      </c>
      <c r="N1825" s="34">
        <f t="shared" si="182"/>
        <v>0.7172284644194756</v>
      </c>
      <c r="O1825" s="34">
        <f t="shared" si="182"/>
        <v>0.6233828461907044</v>
      </c>
      <c r="P1825" s="34">
        <f t="shared" si="182"/>
        <v>0.7025986525505293</v>
      </c>
      <c r="Q1825" s="34">
        <f t="shared" si="182"/>
        <v>0.757396449704142</v>
      </c>
    </row>
    <row r="1826" spans="2:17" ht="15.75" hidden="1">
      <c r="B1826" s="34" t="s">
        <v>189</v>
      </c>
      <c r="C1826" s="34">
        <f>D1755/SUM(D1743,D1749,D1755,D1761,D1767,D1773)</f>
        <v>0.11881668283220174</v>
      </c>
      <c r="D1826" s="34">
        <f>E1755/SUM(E1743,E1749,E1755,E1761,E1767,E1773)</f>
        <v>0.11494252873563218</v>
      </c>
      <c r="E1826" s="34">
        <f aca="true" t="shared" si="183" ref="E1826:Q1826">F1755/SUM(F1743,F1749,F1755,F1761,F1767,F1773)</f>
        <v>0.07987220447284345</v>
      </c>
      <c r="F1826" s="34">
        <f t="shared" si="183"/>
        <v>0.13416815742397137</v>
      </c>
      <c r="G1826" s="34">
        <f t="shared" si="183"/>
        <v>0.15555555555555556</v>
      </c>
      <c r="H1826" s="34">
        <f t="shared" si="183"/>
        <v>0.049723756906077346</v>
      </c>
      <c r="I1826" s="34">
        <f t="shared" si="183"/>
        <v>0.12679162072767364</v>
      </c>
      <c r="J1826" s="34">
        <f t="shared" si="183"/>
        <v>0.0819327731092437</v>
      </c>
      <c r="K1826" s="34">
        <f t="shared" si="183"/>
        <v>0</v>
      </c>
      <c r="L1826" s="34">
        <f t="shared" si="183"/>
        <v>0.08333333333333333</v>
      </c>
      <c r="M1826" s="34">
        <f t="shared" si="183"/>
        <v>0.12191582002902758</v>
      </c>
      <c r="N1826" s="34">
        <f t="shared" si="183"/>
        <v>0.006554307116104869</v>
      </c>
      <c r="O1826" s="34">
        <f t="shared" si="183"/>
        <v>0.1859127934834691</v>
      </c>
      <c r="P1826" s="34">
        <f t="shared" si="183"/>
        <v>0.1616939364773821</v>
      </c>
      <c r="Q1826" s="34">
        <f t="shared" si="183"/>
        <v>0.05029585798816568</v>
      </c>
    </row>
    <row r="1827" spans="2:17" ht="15.75" hidden="1">
      <c r="B1827" s="34" t="s">
        <v>190</v>
      </c>
      <c r="C1827" s="34">
        <f>D1761/SUM(D1743,D1749,D1755,D1761,D1767,D1773)</f>
        <v>0.03661493695441319</v>
      </c>
      <c r="D1827" s="34" t="e">
        <f>IF(E1761=".",NA(),E1761/SUM(E1743,E1749,E1755,E1761,E1767,E1773))</f>
        <v>#N/A</v>
      </c>
      <c r="E1827" s="34">
        <f aca="true" t="shared" si="184" ref="E1827:Q1827">F1761/SUM(F1743,F1749,F1755,F1761,F1767,F1773)</f>
        <v>0.04153354632587859</v>
      </c>
      <c r="F1827" s="34">
        <f t="shared" si="184"/>
        <v>0.046511627906976744</v>
      </c>
      <c r="G1827" s="34">
        <f t="shared" si="184"/>
        <v>0</v>
      </c>
      <c r="H1827" s="34">
        <f t="shared" si="184"/>
        <v>0.03867403314917127</v>
      </c>
      <c r="I1827" s="34">
        <f t="shared" si="184"/>
        <v>0.034178610804851156</v>
      </c>
      <c r="J1827" s="34">
        <f t="shared" si="184"/>
        <v>0.052521008403361345</v>
      </c>
      <c r="K1827" s="34" t="e">
        <f>IF(L1761=".",NA(),L1761/SUM(L1743,L1749,L1755,L1761,L1767,L1773))</f>
        <v>#N/A</v>
      </c>
      <c r="L1827" s="34" t="e">
        <f>IF(M1761=".",NA(),M1761/SUM(M1743,M1749,M1755,M1761,M1767,M1773))</f>
        <v>#N/A</v>
      </c>
      <c r="M1827" s="34">
        <f t="shared" si="184"/>
        <v>0.015965166908563134</v>
      </c>
      <c r="N1827" s="34">
        <f t="shared" si="184"/>
        <v>0.04962546816479401</v>
      </c>
      <c r="O1827" s="34">
        <f t="shared" si="184"/>
        <v>0.03833253473885961</v>
      </c>
      <c r="P1827" s="34">
        <f t="shared" si="184"/>
        <v>0.03176130895091434</v>
      </c>
      <c r="Q1827" s="34">
        <f t="shared" si="184"/>
        <v>0.029585798816568046</v>
      </c>
    </row>
    <row r="1828" spans="2:17" ht="15.75" hidden="1">
      <c r="B1828" s="34" t="s">
        <v>191</v>
      </c>
      <c r="C1828" s="34">
        <f>D1767/SUM(D1743,D1749,D1755,D1761,D1767,D1773)</f>
        <v>0.01951988360814743</v>
      </c>
      <c r="D1828" s="34" t="e">
        <f>IF(E1767=".",NA(),E1767/SUM(E1743,E1749,E1755,E1761,E1767,E1773))</f>
        <v>#N/A</v>
      </c>
      <c r="E1828" s="34">
        <f aca="true" t="shared" si="185" ref="E1828:Q1828">F1767/SUM(F1743,F1749,F1755,F1761,F1767,F1773)</f>
        <v>0.02875399361022364</v>
      </c>
      <c r="F1828" s="34">
        <f t="shared" si="185"/>
        <v>0.03935599284436494</v>
      </c>
      <c r="G1828" s="34" t="e">
        <f>IF(H1767=".",NA(),H1767/SUM(H1743,H1749,H1755,H1761,H1767,H1773))</f>
        <v>#N/A</v>
      </c>
      <c r="H1828" s="34" t="e">
        <f>IF(I1767=".",NA(),I1767/SUM(I1743,I1749,I1755,I1761,I1767,I1773))</f>
        <v>#N/A</v>
      </c>
      <c r="I1828" s="34">
        <f t="shared" si="185"/>
        <v>0.037486218302094816</v>
      </c>
      <c r="J1828" s="34">
        <f t="shared" si="185"/>
        <v>0.01050420168067227</v>
      </c>
      <c r="K1828" s="34">
        <f t="shared" si="185"/>
        <v>0</v>
      </c>
      <c r="L1828" s="34" t="e">
        <f>IF(M1767=".",NA(),M1767/SUM(M1743,M1749,M1755,M1761,M1767,M1773))</f>
        <v>#N/A</v>
      </c>
      <c r="M1828" s="34">
        <f t="shared" si="185"/>
        <v>0.023222060957910014</v>
      </c>
      <c r="N1828" s="34">
        <f t="shared" si="185"/>
        <v>0.016853932584269662</v>
      </c>
      <c r="O1828" s="34">
        <f t="shared" si="185"/>
        <v>0.012458073790129372</v>
      </c>
      <c r="P1828" s="34">
        <f t="shared" si="185"/>
        <v>0.013474494706448507</v>
      </c>
      <c r="Q1828" s="34">
        <f t="shared" si="185"/>
        <v>0.023668639053254437</v>
      </c>
    </row>
    <row r="1829" spans="2:17" ht="15.75" hidden="1">
      <c r="B1829" s="34" t="s">
        <v>192</v>
      </c>
      <c r="C1829" s="34">
        <f>D1773/SUM(D1743,D1749,D1755,D1761,D1767,D1773)</f>
        <v>0.05395247332686712</v>
      </c>
      <c r="D1829" s="34">
        <f>E1773/SUM(E1743,E1749,E1755,E1761,E1767,E1773)</f>
        <v>0.12643678160919541</v>
      </c>
      <c r="E1829" s="34">
        <f aca="true" t="shared" si="186" ref="E1829:Q1829">F1773/SUM(F1743,F1749,F1755,F1761,F1767,F1773)</f>
        <v>0.17731629392971246</v>
      </c>
      <c r="F1829" s="34">
        <f t="shared" si="186"/>
        <v>0.025044722719141325</v>
      </c>
      <c r="G1829" s="34">
        <f t="shared" si="186"/>
        <v>0.1111111111111111</v>
      </c>
      <c r="H1829" s="34">
        <f t="shared" si="186"/>
        <v>0.15469613259668508</v>
      </c>
      <c r="I1829" s="34">
        <f t="shared" si="186"/>
        <v>0.10474090407938258</v>
      </c>
      <c r="J1829" s="34">
        <f t="shared" si="186"/>
        <v>0.07983193277310924</v>
      </c>
      <c r="K1829" s="34" t="e">
        <f>IF(L1773=".",NA(),L1773/SUM(L1743,L1749,L1755,L1761,L1767,L1773))</f>
        <v>#N/A</v>
      </c>
      <c r="L1829" s="34">
        <f t="shared" si="186"/>
        <v>0.08333333333333333</v>
      </c>
      <c r="M1829" s="34">
        <f t="shared" si="186"/>
        <v>0.02902757619738752</v>
      </c>
      <c r="N1829" s="34">
        <f t="shared" si="186"/>
        <v>0.04588014981273408</v>
      </c>
      <c r="O1829" s="34">
        <f t="shared" si="186"/>
        <v>0.01581217057977959</v>
      </c>
      <c r="P1829" s="34">
        <f t="shared" si="186"/>
        <v>0.02406159769008662</v>
      </c>
      <c r="Q1829" s="34">
        <f t="shared" si="186"/>
        <v>0.014792899408284023</v>
      </c>
    </row>
    <row r="1830" spans="2:17" ht="15.75" hidden="1">
      <c r="B1830" s="34" t="s">
        <v>142</v>
      </c>
      <c r="C1830" s="34">
        <f>SUM(D1743,D1749,D1755,D1761)/SUM(D1743,D1749,D1755,D1761,D1767,D1773)</f>
        <v>0.9265276430649855</v>
      </c>
      <c r="D1830" s="34">
        <f>SUM(E1743,E1749,E1755,E1761)/SUM(E1743,E1749,E1755,E1761,E1767,E1773)</f>
        <v>0.8735632183908046</v>
      </c>
      <c r="E1830" s="34">
        <f aca="true" t="shared" si="187" ref="E1830:Q1830">SUM(F1743,F1749,F1755,F1761)/SUM(F1743,F1749,F1755,F1761,F1767,F1773)</f>
        <v>0.7939297124600639</v>
      </c>
      <c r="F1830" s="34">
        <f t="shared" si="187"/>
        <v>0.9355992844364938</v>
      </c>
      <c r="G1830" s="34">
        <f t="shared" si="187"/>
        <v>0.8888888888888888</v>
      </c>
      <c r="H1830" s="34">
        <f t="shared" si="187"/>
        <v>0.8453038674033149</v>
      </c>
      <c r="I1830" s="34">
        <f t="shared" si="187"/>
        <v>0.8577728776185226</v>
      </c>
      <c r="J1830" s="34">
        <f t="shared" si="187"/>
        <v>0.9096638655462185</v>
      </c>
      <c r="K1830" s="34">
        <f t="shared" si="187"/>
        <v>1</v>
      </c>
      <c r="L1830" s="34">
        <f t="shared" si="187"/>
        <v>0.9166666666666666</v>
      </c>
      <c r="M1830" s="34">
        <f t="shared" si="187"/>
        <v>0.9477503628447025</v>
      </c>
      <c r="N1830" s="34">
        <f t="shared" si="187"/>
        <v>0.9372659176029963</v>
      </c>
      <c r="O1830" s="34">
        <f t="shared" si="187"/>
        <v>0.971729755630091</v>
      </c>
      <c r="P1830" s="34">
        <f t="shared" si="187"/>
        <v>0.9624639076034649</v>
      </c>
      <c r="Q1830" s="34">
        <f t="shared" si="187"/>
        <v>0.9615384615384616</v>
      </c>
    </row>
    <row r="1831" ht="15.75" hidden="1"/>
    <row r="1832" ht="15.75" hidden="1">
      <c r="B1832" s="1" t="s">
        <v>197</v>
      </c>
    </row>
    <row r="1833" spans="2:17" ht="15.75" hidden="1">
      <c r="B1833" s="34"/>
      <c r="C1833" s="94" t="s">
        <v>223</v>
      </c>
      <c r="D1833" s="94" t="s">
        <v>250</v>
      </c>
      <c r="E1833" s="94" t="s">
        <v>235</v>
      </c>
      <c r="F1833" s="94" t="s">
        <v>236</v>
      </c>
      <c r="G1833" s="94" t="s">
        <v>51</v>
      </c>
      <c r="H1833" s="94" t="s">
        <v>45</v>
      </c>
      <c r="I1833" s="94" t="s">
        <v>122</v>
      </c>
      <c r="J1833" s="94" t="s">
        <v>46</v>
      </c>
      <c r="K1833" s="94" t="s">
        <v>47</v>
      </c>
      <c r="L1833" s="94" t="s">
        <v>124</v>
      </c>
      <c r="M1833" s="94" t="s">
        <v>247</v>
      </c>
      <c r="N1833" s="94" t="s">
        <v>48</v>
      </c>
      <c r="O1833" s="94" t="s">
        <v>248</v>
      </c>
      <c r="P1833" s="94" t="s">
        <v>49</v>
      </c>
      <c r="Q1833" s="94" t="s">
        <v>249</v>
      </c>
    </row>
    <row r="1834" spans="2:17" ht="15.75" hidden="1">
      <c r="B1834" s="34" t="s">
        <v>187</v>
      </c>
      <c r="C1834" s="34">
        <f>D1744/SUM(D1744,D1750,D1756,D1762,D1768,D1774)</f>
        <v>0.1258792363204531</v>
      </c>
      <c r="D1834" s="34">
        <f>E1744/SUM(E1744,E1750,E1756,E1762,E1768,E1774)</f>
        <v>0.0684931506849315</v>
      </c>
      <c r="E1834" s="34">
        <f aca="true" t="shared" si="188" ref="E1834:Q1834">F1744/SUM(F1744,F1750,F1756,F1762,F1768,F1774)</f>
        <v>0.07333828444114371</v>
      </c>
      <c r="F1834" s="34">
        <f t="shared" si="188"/>
        <v>0.19724770642201836</v>
      </c>
      <c r="G1834" s="34">
        <f t="shared" si="188"/>
        <v>0.16783216783216784</v>
      </c>
      <c r="H1834" s="34">
        <f t="shared" si="188"/>
        <v>0.27702702702702703</v>
      </c>
      <c r="I1834" s="34">
        <f t="shared" si="188"/>
        <v>0.14949688548155246</v>
      </c>
      <c r="J1834" s="34">
        <f t="shared" si="188"/>
        <v>0.1683673469387755</v>
      </c>
      <c r="K1834" s="34">
        <f t="shared" si="188"/>
        <v>0.03508771929824561</v>
      </c>
      <c r="L1834" s="34">
        <f t="shared" si="188"/>
        <v>0.35185185185185186</v>
      </c>
      <c r="M1834" s="34">
        <f t="shared" si="188"/>
        <v>0.19161676646706588</v>
      </c>
      <c r="N1834" s="34">
        <f t="shared" si="188"/>
        <v>0.194675540765391</v>
      </c>
      <c r="O1834" s="34">
        <f t="shared" si="188"/>
        <v>0.30994152046783624</v>
      </c>
      <c r="P1834" s="34">
        <f t="shared" si="188"/>
        <v>0.17721518987341772</v>
      </c>
      <c r="Q1834" s="34">
        <f t="shared" si="188"/>
        <v>0.20512820512820512</v>
      </c>
    </row>
    <row r="1835" spans="2:17" ht="15.75" hidden="1">
      <c r="B1835" s="34" t="s">
        <v>188</v>
      </c>
      <c r="C1835" s="34">
        <f>D1750/SUM(D1744,D1750,D1756,D1762,D1768,D1774)</f>
        <v>0.5225175847264091</v>
      </c>
      <c r="D1835" s="34">
        <f>E1750/SUM(E1744,E1750,E1756,E1762,E1768,E1774)</f>
        <v>0.5958904109589042</v>
      </c>
      <c r="E1835" s="34">
        <f aca="true" t="shared" si="189" ref="E1835:Q1835">F1750/SUM(F1744,F1750,F1756,F1762,F1768,F1774)</f>
        <v>0.5460453026364649</v>
      </c>
      <c r="F1835" s="34">
        <f t="shared" si="189"/>
        <v>0.481651376146789</v>
      </c>
      <c r="G1835" s="34">
        <f t="shared" si="189"/>
        <v>0.6223776223776224</v>
      </c>
      <c r="H1835" s="34">
        <f t="shared" si="189"/>
        <v>0.3885135135135135</v>
      </c>
      <c r="I1835" s="34">
        <f t="shared" si="189"/>
        <v>0.49353138476281744</v>
      </c>
      <c r="J1835" s="34">
        <f t="shared" si="189"/>
        <v>0.4770408163265306</v>
      </c>
      <c r="K1835" s="34">
        <f t="shared" si="189"/>
        <v>0.7076023391812866</v>
      </c>
      <c r="L1835" s="34">
        <f t="shared" si="189"/>
        <v>0.4074074074074074</v>
      </c>
      <c r="M1835" s="34">
        <f t="shared" si="189"/>
        <v>0.562874251497006</v>
      </c>
      <c r="N1835" s="34">
        <f t="shared" si="189"/>
        <v>0.5640599001663894</v>
      </c>
      <c r="O1835" s="34">
        <f t="shared" si="189"/>
        <v>0.3362573099415205</v>
      </c>
      <c r="P1835" s="34">
        <f t="shared" si="189"/>
        <v>0.4873417721518987</v>
      </c>
      <c r="Q1835" s="34">
        <f t="shared" si="189"/>
        <v>0.7307692307692307</v>
      </c>
    </row>
    <row r="1836" spans="2:17" ht="15.75" hidden="1">
      <c r="B1836" s="34" t="s">
        <v>189</v>
      </c>
      <c r="C1836" s="34">
        <f>D1756/SUM(D1744,D1750,D1756,D1762,D1768,D1774)</f>
        <v>0.018087147163606467</v>
      </c>
      <c r="D1836" s="34" t="e">
        <f>IF(E1756=".",NA(),E1756/SUM(E1744,E1750,E1756,E1762,E1768,E1774))</f>
        <v>#N/A</v>
      </c>
      <c r="E1836" s="34">
        <f aca="true" t="shared" si="190" ref="E1836:P1836">F1756/SUM(F1744,F1750,F1756,F1762,F1768,F1774)</f>
        <v>0.009468993687337541</v>
      </c>
      <c r="F1836" s="34">
        <f t="shared" si="190"/>
        <v>0.08256880733944955</v>
      </c>
      <c r="G1836" s="34">
        <f t="shared" si="190"/>
        <v>0.04195804195804196</v>
      </c>
      <c r="H1836" s="34">
        <f t="shared" si="190"/>
        <v>0.02702702702702703</v>
      </c>
      <c r="I1836" s="34">
        <f t="shared" si="190"/>
        <v>0.020124580737901295</v>
      </c>
      <c r="J1836" s="34">
        <f t="shared" si="190"/>
        <v>0.03316326530612245</v>
      </c>
      <c r="K1836" s="34">
        <f t="shared" si="190"/>
        <v>0</v>
      </c>
      <c r="L1836" s="34" t="e">
        <f>IF(M1756=".",NA(),M1756/SUM(M1744,M1750,M1756,M1762,M1768,M1774))</f>
        <v>#N/A</v>
      </c>
      <c r="M1836" s="34">
        <f t="shared" si="190"/>
        <v>0.03592814371257485</v>
      </c>
      <c r="N1836" s="34">
        <f t="shared" si="190"/>
        <v>0</v>
      </c>
      <c r="O1836" s="34">
        <f t="shared" si="190"/>
        <v>0.04093567251461988</v>
      </c>
      <c r="P1836" s="34">
        <f t="shared" si="190"/>
        <v>0.056962025316455694</v>
      </c>
      <c r="Q1836" s="34" t="e">
        <f>IF(R1756=".",NA(),R1756/SUM(R1744,R1750,R1756,R1762,R1768,R1774))</f>
        <v>#N/A</v>
      </c>
    </row>
    <row r="1837" spans="2:17" ht="15.75" hidden="1">
      <c r="B1837" s="34" t="s">
        <v>190</v>
      </c>
      <c r="C1837" s="34">
        <f>D1762/SUM(D1744,D1750,D1756,D1762,D1768,D1774)</f>
        <v>0.1040467708047867</v>
      </c>
      <c r="D1837" s="34">
        <f>E1762/SUM(E1744,E1750,E1756,E1762,E1768,E1774)</f>
        <v>0.0958904109589041</v>
      </c>
      <c r="E1837" s="34">
        <f aca="true" t="shared" si="191" ref="E1837:Q1837">F1762/SUM(F1744,F1750,F1756,F1762,F1768,F1774)</f>
        <v>0.1045302636464909</v>
      </c>
      <c r="F1837" s="34">
        <f t="shared" si="191"/>
        <v>0.1743119266055046</v>
      </c>
      <c r="G1837" s="34">
        <f t="shared" si="191"/>
        <v>0.13286713286713286</v>
      </c>
      <c r="H1837" s="34">
        <f t="shared" si="191"/>
        <v>0.12162162162162163</v>
      </c>
      <c r="I1837" s="34">
        <f t="shared" si="191"/>
        <v>0.06612362242453282</v>
      </c>
      <c r="J1837" s="34">
        <f t="shared" si="191"/>
        <v>0.14668367346938777</v>
      </c>
      <c r="K1837" s="34">
        <f t="shared" si="191"/>
        <v>0.05263157894736842</v>
      </c>
      <c r="L1837" s="34" t="e">
        <f>IF(M1762=".",NA(),M1762/SUM(M1744,M1750,M1756,M1762,M1768,M1774))</f>
        <v>#N/A</v>
      </c>
      <c r="M1837" s="34">
        <f t="shared" si="191"/>
        <v>0.03592814371257485</v>
      </c>
      <c r="N1837" s="34">
        <f t="shared" si="191"/>
        <v>0.11813643926788686</v>
      </c>
      <c r="O1837" s="34">
        <f t="shared" si="191"/>
        <v>0.1608187134502924</v>
      </c>
      <c r="P1837" s="34">
        <f t="shared" si="191"/>
        <v>0.14767932489451477</v>
      </c>
      <c r="Q1837" s="34">
        <f t="shared" si="191"/>
        <v>0.0641025641025641</v>
      </c>
    </row>
    <row r="1838" spans="2:17" ht="15.75" hidden="1">
      <c r="B1838" s="34" t="s">
        <v>191</v>
      </c>
      <c r="C1838" s="34">
        <f>D1768/SUM(D1744,D1750,D1756,D1762,D1768,D1774)</f>
        <v>0.009408970494199325</v>
      </c>
      <c r="D1838" s="34" t="e">
        <f>IF(E1768=".",NA(),E1768/SUM(E1744,E1750,E1756,E1762,E1768,E1774))</f>
        <v>#N/A</v>
      </c>
      <c r="E1838" s="34">
        <f aca="true" t="shared" si="192" ref="E1838:O1838">F1768/SUM(F1744,F1750,F1756,F1762,F1768,F1774)</f>
        <v>0.007612328258447828</v>
      </c>
      <c r="F1838" s="34" t="e">
        <f>IF(G1768=".",NA(),G1768/SUM(G1744,G1750,G1756,G1762,G1768,G1774))</f>
        <v>#N/A</v>
      </c>
      <c r="G1838" s="34" t="e">
        <f>IF(H1768=".",NA(),H1768/SUM(H1744,H1750,H1756,H1762,H1768,H1774))</f>
        <v>#N/A</v>
      </c>
      <c r="H1838" s="34" t="e">
        <f>IF(I1768=".",NA(),I1768/SUM(I1744,I1750,I1756,I1762,I1768,I1774))</f>
        <v>#N/A</v>
      </c>
      <c r="I1838" s="34">
        <f t="shared" si="192"/>
        <v>0.011978917105893628</v>
      </c>
      <c r="J1838" s="34">
        <f t="shared" si="192"/>
        <v>0.01913265306122449</v>
      </c>
      <c r="K1838" s="34">
        <f t="shared" si="192"/>
        <v>0</v>
      </c>
      <c r="L1838" s="34" t="e">
        <f>IF(M1768=".",NA(),M1768/SUM(M1744,M1750,M1756,M1762,M1768,M1774))</f>
        <v>#N/A</v>
      </c>
      <c r="M1838" s="34">
        <f t="shared" si="192"/>
        <v>0.041916167664670656</v>
      </c>
      <c r="N1838" s="34">
        <f t="shared" si="192"/>
        <v>0.016638935108153077</v>
      </c>
      <c r="O1838" s="34">
        <f t="shared" si="192"/>
        <v>0.014619883040935672</v>
      </c>
      <c r="P1838" s="34" t="e">
        <f>IF(Q1768=".",NA(),Q1768/SUM(Q1744,Q1750,Q1756,Q1762,Q1768,Q1774))</f>
        <v>#N/A</v>
      </c>
      <c r="Q1838" s="34" t="e">
        <f>IF(R1768=".",NA(),R1768/SUM(R1744,R1750,R1756,R1762,R1768,R1774))</f>
        <v>#N/A</v>
      </c>
    </row>
    <row r="1839" spans="2:17" ht="15.75" hidden="1">
      <c r="B1839" s="34" t="s">
        <v>192</v>
      </c>
      <c r="C1839" s="34">
        <f>D1774/SUM(D1744,D1750,D1756,D1762,D1768,D1774)</f>
        <v>0.22006029049054535</v>
      </c>
      <c r="D1839" s="34">
        <f>E1774/SUM(E1744,E1750,E1756,E1762,E1768,E1774)</f>
        <v>0.23972602739726026</v>
      </c>
      <c r="E1839" s="34">
        <f aca="true" t="shared" si="193" ref="E1839:P1839">F1774/SUM(F1744,F1750,F1756,F1762,F1768,F1774)</f>
        <v>0.2590048273301151</v>
      </c>
      <c r="F1839" s="34">
        <f t="shared" si="193"/>
        <v>0.06422018348623854</v>
      </c>
      <c r="G1839" s="34">
        <f t="shared" si="193"/>
        <v>0.03496503496503497</v>
      </c>
      <c r="H1839" s="34">
        <f t="shared" si="193"/>
        <v>0.1858108108108108</v>
      </c>
      <c r="I1839" s="34">
        <f t="shared" si="193"/>
        <v>0.2587446094873023</v>
      </c>
      <c r="J1839" s="34">
        <f t="shared" si="193"/>
        <v>0.1556122448979592</v>
      </c>
      <c r="K1839" s="34">
        <f t="shared" si="193"/>
        <v>0.2046783625730994</v>
      </c>
      <c r="L1839" s="34">
        <f t="shared" si="193"/>
        <v>0.24074074074074073</v>
      </c>
      <c r="M1839" s="34">
        <f t="shared" si="193"/>
        <v>0.1317365269461078</v>
      </c>
      <c r="N1839" s="34">
        <f t="shared" si="193"/>
        <v>0.1064891846921797</v>
      </c>
      <c r="O1839" s="34">
        <f t="shared" si="193"/>
        <v>0.13742690058479531</v>
      </c>
      <c r="P1839" s="34">
        <f t="shared" si="193"/>
        <v>0.1308016877637131</v>
      </c>
      <c r="Q1839" s="34" t="e">
        <f>IF(R1774=".",NA(),R1774/SUM(R1744,R1750,R1756,R1762,R1768,R1774))</f>
        <v>#N/A</v>
      </c>
    </row>
    <row r="1840" spans="2:17" ht="15.75" hidden="1">
      <c r="B1840" s="34" t="s">
        <v>142</v>
      </c>
      <c r="C1840" s="34">
        <f>SUM(D1744,D1750,D1756,D1762)/SUM(D1744,D1750,D1756,D1762,D1768,D1774)</f>
        <v>0.7705307390152554</v>
      </c>
      <c r="D1840" s="34">
        <f>SUM(E1744,E1750,E1756,E1762)/SUM(E1744,E1750,E1756,E1762,E1768,E1774)</f>
        <v>0.7602739726027398</v>
      </c>
      <c r="E1840" s="34">
        <f aca="true" t="shared" si="194" ref="E1840:Q1840">SUM(F1744,F1750,F1756,F1762)/SUM(F1744,F1750,F1756,F1762,F1768,F1774)</f>
        <v>0.7333828444114371</v>
      </c>
      <c r="F1840" s="34">
        <f t="shared" si="194"/>
        <v>0.9357798165137615</v>
      </c>
      <c r="G1840" s="34">
        <f t="shared" si="194"/>
        <v>0.965034965034965</v>
      </c>
      <c r="H1840" s="34">
        <f t="shared" si="194"/>
        <v>0.8141891891891891</v>
      </c>
      <c r="I1840" s="34">
        <f t="shared" si="194"/>
        <v>0.729276473406804</v>
      </c>
      <c r="J1840" s="34">
        <f t="shared" si="194"/>
        <v>0.8252551020408163</v>
      </c>
      <c r="K1840" s="34">
        <f t="shared" si="194"/>
        <v>0.7953216374269005</v>
      </c>
      <c r="L1840" s="34">
        <f t="shared" si="194"/>
        <v>0.7592592592592593</v>
      </c>
      <c r="M1840" s="34">
        <f t="shared" si="194"/>
        <v>0.8263473053892215</v>
      </c>
      <c r="N1840" s="34">
        <f t="shared" si="194"/>
        <v>0.8768718801996672</v>
      </c>
      <c r="O1840" s="34">
        <f t="shared" si="194"/>
        <v>0.847953216374269</v>
      </c>
      <c r="P1840" s="34">
        <f t="shared" si="194"/>
        <v>0.869198312236287</v>
      </c>
      <c r="Q1840" s="34">
        <f t="shared" si="194"/>
        <v>1</v>
      </c>
    </row>
    <row r="1841" spans="2:17" ht="15.75" hidden="1">
      <c r="B1841" s="60"/>
      <c r="C1841" s="60"/>
      <c r="D1841" s="60"/>
      <c r="E1841" s="60"/>
      <c r="F1841" s="60"/>
      <c r="G1841" s="60"/>
      <c r="H1841" s="60"/>
      <c r="I1841" s="60"/>
      <c r="J1841" s="60"/>
      <c r="K1841" s="60"/>
      <c r="L1841" s="60"/>
      <c r="M1841" s="60"/>
      <c r="N1841" s="60"/>
      <c r="O1841" s="60"/>
      <c r="P1841" s="60"/>
      <c r="Q1841" s="60"/>
    </row>
    <row r="1842" ht="15.75">
      <c r="B1842" s="138" t="s">
        <v>441</v>
      </c>
    </row>
    <row r="1843" ht="15.75" hidden="1">
      <c r="B1843" s="1" t="s">
        <v>329</v>
      </c>
    </row>
    <row r="1844" spans="2:18" ht="15.75" hidden="1">
      <c r="B1844" s="34" t="s">
        <v>198</v>
      </c>
      <c r="C1844" s="94" t="s">
        <v>223</v>
      </c>
      <c r="D1844" s="94" t="s">
        <v>250</v>
      </c>
      <c r="E1844" s="94" t="s">
        <v>235</v>
      </c>
      <c r="F1844" s="94" t="s">
        <v>236</v>
      </c>
      <c r="G1844" s="94" t="s">
        <v>51</v>
      </c>
      <c r="H1844" s="94" t="s">
        <v>45</v>
      </c>
      <c r="I1844" s="94" t="s">
        <v>122</v>
      </c>
      <c r="J1844" s="94" t="s">
        <v>46</v>
      </c>
      <c r="K1844" s="94" t="s">
        <v>47</v>
      </c>
      <c r="L1844" s="94" t="s">
        <v>124</v>
      </c>
      <c r="M1844" s="94" t="s">
        <v>247</v>
      </c>
      <c r="N1844" s="94" t="s">
        <v>48</v>
      </c>
      <c r="O1844" s="94" t="s">
        <v>248</v>
      </c>
      <c r="P1844" s="94" t="s">
        <v>49</v>
      </c>
      <c r="Q1844" s="94" t="s">
        <v>249</v>
      </c>
      <c r="R1844" s="94"/>
    </row>
    <row r="1845" spans="1:18" ht="15.75" hidden="1">
      <c r="A1845" s="1">
        <v>7</v>
      </c>
      <c r="B1845" s="34" t="str">
        <f>INDEX(B1784:B1790,$A$1845)</f>
        <v>Completion Rate I</v>
      </c>
      <c r="C1845" s="109">
        <f>INDEX(C1784:C1790,$A$1845)*100%</f>
        <v>0.7615926195678563</v>
      </c>
      <c r="D1845" s="109">
        <f aca="true" t="shared" si="195" ref="D1845:Q1845">INDEX(D1784:D1790,$A$1845)*100%</f>
        <v>0.7289002557544757</v>
      </c>
      <c r="E1845" s="109">
        <f t="shared" si="195"/>
        <v>0.6903656413232734</v>
      </c>
      <c r="F1845" s="109">
        <f t="shared" si="195"/>
        <v>0.7591240875912408</v>
      </c>
      <c r="G1845" s="109">
        <f t="shared" si="195"/>
        <v>0.9076923076923077</v>
      </c>
      <c r="H1845" s="109">
        <f t="shared" si="195"/>
        <v>0.9554317548746518</v>
      </c>
      <c r="I1845" s="109">
        <f t="shared" si="195"/>
        <v>0.7322239031770046</v>
      </c>
      <c r="J1845" s="109">
        <f t="shared" si="195"/>
        <v>0.8616600790513834</v>
      </c>
      <c r="K1845" s="109">
        <f t="shared" si="195"/>
        <v>0.7614678899082569</v>
      </c>
      <c r="L1845" s="109">
        <f t="shared" si="195"/>
        <v>0.95</v>
      </c>
      <c r="M1845" s="109">
        <f t="shared" si="195"/>
        <v>0.7692307692307693</v>
      </c>
      <c r="N1845" s="109">
        <f t="shared" si="195"/>
        <v>0.8973384030418251</v>
      </c>
      <c r="O1845" s="109">
        <f t="shared" si="195"/>
        <v>0.9548387096774194</v>
      </c>
      <c r="P1845" s="109">
        <f t="shared" si="195"/>
        <v>0.7475538160469667</v>
      </c>
      <c r="Q1845" s="109">
        <f t="shared" si="195"/>
        <v>0.875</v>
      </c>
      <c r="R1845" s="34" t="s">
        <v>239</v>
      </c>
    </row>
    <row r="1846" spans="2:18" ht="15.75" hidden="1">
      <c r="B1846" s="34" t="str">
        <f>INDEX(B1794:B1800,$A$1845)</f>
        <v>Completion Rate I</v>
      </c>
      <c r="C1846" s="109">
        <f>INDEX(C1794:C1800,$A$1845)*100%</f>
        <v>0.9889737065309584</v>
      </c>
      <c r="D1846" s="109">
        <f aca="true" t="shared" si="196" ref="D1846:Q1846">INDEX(D1794:D1800,$A$1845)*100%</f>
        <v>1</v>
      </c>
      <c r="E1846" s="109">
        <f t="shared" si="196"/>
        <v>0.9710144927536232</v>
      </c>
      <c r="F1846" s="109">
        <f t="shared" si="196"/>
        <v>1</v>
      </c>
      <c r="G1846" s="109" t="e">
        <f t="shared" si="196"/>
        <v>#N/A</v>
      </c>
      <c r="H1846" s="109">
        <f t="shared" si="196"/>
        <v>1</v>
      </c>
      <c r="I1846" s="109">
        <f t="shared" si="196"/>
        <v>1</v>
      </c>
      <c r="J1846" s="109">
        <f t="shared" si="196"/>
        <v>0.9375</v>
      </c>
      <c r="K1846" s="109" t="e">
        <f t="shared" si="196"/>
        <v>#N/A</v>
      </c>
      <c r="L1846" s="109">
        <f t="shared" si="196"/>
        <v>1</v>
      </c>
      <c r="M1846" s="109">
        <f t="shared" si="196"/>
        <v>1</v>
      </c>
      <c r="N1846" s="109">
        <f t="shared" si="196"/>
        <v>1</v>
      </c>
      <c r="O1846" s="109">
        <f t="shared" si="196"/>
        <v>0.9912891986062717</v>
      </c>
      <c r="P1846" s="109">
        <f t="shared" si="196"/>
        <v>1</v>
      </c>
      <c r="Q1846" s="109">
        <f t="shared" si="196"/>
        <v>1</v>
      </c>
      <c r="R1846" s="34" t="s">
        <v>360</v>
      </c>
    </row>
    <row r="1847" spans="2:18" ht="15.75" hidden="1">
      <c r="B1847" s="34" t="str">
        <f>INDEX(B1804:B1810,$A$1845)</f>
        <v>Completion Rate I</v>
      </c>
      <c r="C1847" s="109">
        <f>INDEX(C1804:C1810,$A$1845)*100%</f>
        <v>0.7680438534158969</v>
      </c>
      <c r="D1847" s="109">
        <f aca="true" t="shared" si="197" ref="D1847:Q1847">INDEX(D1804:D1810,$A$1845)*100%</f>
        <v>0.7384615384615385</v>
      </c>
      <c r="E1847" s="109">
        <f t="shared" si="197"/>
        <v>0.7261852979556329</v>
      </c>
      <c r="F1847" s="109">
        <f t="shared" si="197"/>
        <v>0.9324324324324325</v>
      </c>
      <c r="G1847" s="109">
        <f t="shared" si="197"/>
        <v>0.8484848484848485</v>
      </c>
      <c r="H1847" s="109">
        <f t="shared" si="197"/>
        <v>0.7838983050847458</v>
      </c>
      <c r="I1847" s="109">
        <f t="shared" si="197"/>
        <v>0.7300326950023354</v>
      </c>
      <c r="J1847" s="109">
        <f t="shared" si="197"/>
        <v>0.8123569794050344</v>
      </c>
      <c r="K1847" s="109">
        <f t="shared" si="197"/>
        <v>0.627906976744186</v>
      </c>
      <c r="L1847" s="109">
        <f t="shared" si="197"/>
        <v>0.7746478873239436</v>
      </c>
      <c r="M1847" s="109">
        <f t="shared" si="197"/>
        <v>0.8532608695652174</v>
      </c>
      <c r="N1847" s="109">
        <f t="shared" si="197"/>
        <v>0.9180887372013652</v>
      </c>
      <c r="O1847" s="109">
        <f t="shared" si="197"/>
        <v>0.8865435356200527</v>
      </c>
      <c r="P1847" s="109">
        <f t="shared" si="197"/>
        <v>0.8704225352112676</v>
      </c>
      <c r="Q1847" s="109">
        <f t="shared" si="197"/>
        <v>1</v>
      </c>
      <c r="R1847" s="34" t="s">
        <v>237</v>
      </c>
    </row>
    <row r="1848" spans="2:18" ht="15.75" hidden="1">
      <c r="B1848" s="34" t="str">
        <f>INDEX(B1814:B1820,$A$1845)</f>
        <v>Completion Rate I</v>
      </c>
      <c r="C1848" s="109">
        <f>INDEX(C1814:C1820,$A$1845)*100%</f>
        <v>0.9295774647887324</v>
      </c>
      <c r="D1848" s="109" t="e">
        <f aca="true" t="shared" si="198" ref="D1848:Q1848">INDEX(D1814:D1820,$A$1845)*100%</f>
        <v>#N/A</v>
      </c>
      <c r="E1848" s="109">
        <f t="shared" si="198"/>
        <v>0.782608695652174</v>
      </c>
      <c r="F1848" s="109">
        <f t="shared" si="198"/>
        <v>1</v>
      </c>
      <c r="G1848" s="109" t="e">
        <f t="shared" si="198"/>
        <v>#N/A</v>
      </c>
      <c r="H1848" s="109" t="e">
        <f t="shared" si="198"/>
        <v>#N/A</v>
      </c>
      <c r="I1848" s="109" t="e">
        <f t="shared" si="198"/>
        <v>#N/A</v>
      </c>
      <c r="J1848" s="109">
        <f t="shared" si="198"/>
        <v>1</v>
      </c>
      <c r="K1848" s="109" t="e">
        <f t="shared" si="198"/>
        <v>#N/A</v>
      </c>
      <c r="L1848" s="109" t="e">
        <f t="shared" si="198"/>
        <v>#N/A</v>
      </c>
      <c r="M1848" s="109">
        <f t="shared" si="198"/>
        <v>1</v>
      </c>
      <c r="N1848" s="109">
        <f t="shared" si="198"/>
        <v>1</v>
      </c>
      <c r="O1848" s="109">
        <f t="shared" si="198"/>
        <v>1</v>
      </c>
      <c r="P1848" s="109">
        <f t="shared" si="198"/>
        <v>1</v>
      </c>
      <c r="Q1848" s="109">
        <f t="shared" si="198"/>
        <v>1</v>
      </c>
      <c r="R1848" s="34" t="s">
        <v>246</v>
      </c>
    </row>
    <row r="1849" spans="2:18" ht="15.75" hidden="1">
      <c r="B1849" s="34" t="str">
        <f>INDEX(B1824:B1830,$A$1845)</f>
        <v>Completion Rate I</v>
      </c>
      <c r="C1849" s="109">
        <f>INDEX(C1824:C1830,$A$1845)*100%</f>
        <v>0.9265276430649855</v>
      </c>
      <c r="D1849" s="109">
        <f aca="true" t="shared" si="199" ref="D1849:Q1849">INDEX(D1824:D1830,$A$1845)*100%</f>
        <v>0.8735632183908046</v>
      </c>
      <c r="E1849" s="109">
        <f t="shared" si="199"/>
        <v>0.7939297124600639</v>
      </c>
      <c r="F1849" s="109">
        <f t="shared" si="199"/>
        <v>0.9355992844364938</v>
      </c>
      <c r="G1849" s="109">
        <f t="shared" si="199"/>
        <v>0.8888888888888888</v>
      </c>
      <c r="H1849" s="109">
        <f t="shared" si="199"/>
        <v>0.8453038674033149</v>
      </c>
      <c r="I1849" s="109">
        <f t="shared" si="199"/>
        <v>0.8577728776185226</v>
      </c>
      <c r="J1849" s="109">
        <f t="shared" si="199"/>
        <v>0.9096638655462185</v>
      </c>
      <c r="K1849" s="109">
        <f t="shared" si="199"/>
        <v>1</v>
      </c>
      <c r="L1849" s="109">
        <f t="shared" si="199"/>
        <v>0.9166666666666666</v>
      </c>
      <c r="M1849" s="109">
        <f t="shared" si="199"/>
        <v>0.9477503628447025</v>
      </c>
      <c r="N1849" s="109">
        <f t="shared" si="199"/>
        <v>0.9372659176029963</v>
      </c>
      <c r="O1849" s="109">
        <f t="shared" si="199"/>
        <v>0.971729755630091</v>
      </c>
      <c r="P1849" s="109">
        <f t="shared" si="199"/>
        <v>0.9624639076034649</v>
      </c>
      <c r="Q1849" s="109">
        <f t="shared" si="199"/>
        <v>0.9615384615384616</v>
      </c>
      <c r="R1849" s="34" t="s">
        <v>240</v>
      </c>
    </row>
    <row r="1850" spans="2:18" ht="15.75" hidden="1">
      <c r="B1850" s="34" t="str">
        <f>INDEX(B1834:B1840,$A$1845)</f>
        <v>Completion Rate I</v>
      </c>
      <c r="C1850" s="109">
        <f>INDEX(C1834:C1840,$A$1845)*100%</f>
        <v>0.7705307390152554</v>
      </c>
      <c r="D1850" s="109">
        <f aca="true" t="shared" si="200" ref="D1850:Q1850">INDEX(D1834:D1840,$A$1845)*100%</f>
        <v>0.7602739726027398</v>
      </c>
      <c r="E1850" s="109">
        <f t="shared" si="200"/>
        <v>0.7333828444114371</v>
      </c>
      <c r="F1850" s="109">
        <f t="shared" si="200"/>
        <v>0.9357798165137615</v>
      </c>
      <c r="G1850" s="109">
        <f t="shared" si="200"/>
        <v>0.965034965034965</v>
      </c>
      <c r="H1850" s="109">
        <f t="shared" si="200"/>
        <v>0.8141891891891891</v>
      </c>
      <c r="I1850" s="109">
        <f t="shared" si="200"/>
        <v>0.729276473406804</v>
      </c>
      <c r="J1850" s="109">
        <f t="shared" si="200"/>
        <v>0.8252551020408163</v>
      </c>
      <c r="K1850" s="109">
        <f t="shared" si="200"/>
        <v>0.7953216374269005</v>
      </c>
      <c r="L1850" s="109">
        <f t="shared" si="200"/>
        <v>0.7592592592592593</v>
      </c>
      <c r="M1850" s="109">
        <f t="shared" si="200"/>
        <v>0.8263473053892215</v>
      </c>
      <c r="N1850" s="109">
        <f t="shared" si="200"/>
        <v>0.8768718801996672</v>
      </c>
      <c r="O1850" s="109">
        <f t="shared" si="200"/>
        <v>0.847953216374269</v>
      </c>
      <c r="P1850" s="109">
        <f t="shared" si="200"/>
        <v>0.869198312236287</v>
      </c>
      <c r="Q1850" s="109">
        <f t="shared" si="200"/>
        <v>1</v>
      </c>
      <c r="R1850" s="34" t="s">
        <v>359</v>
      </c>
    </row>
    <row r="1851" ht="15.75"/>
    <row r="1852" ht="15.75"/>
    <row r="1863" spans="2:9" s="12" customFormat="1" ht="15.75">
      <c r="B1863" s="15"/>
      <c r="C1863" s="1"/>
      <c r="D1863" s="1"/>
      <c r="E1863" s="1"/>
      <c r="F1863" s="1"/>
      <c r="G1863" s="1"/>
      <c r="H1863" s="1"/>
      <c r="I1863" s="1"/>
    </row>
    <row r="1864" spans="2:26" s="12" customFormat="1" ht="15.75">
      <c r="B1864" s="62"/>
      <c r="C1864" s="62"/>
      <c r="D1864" s="62"/>
      <c r="E1864" s="62"/>
      <c r="F1864" s="62"/>
      <c r="G1864" s="62"/>
      <c r="H1864" s="62"/>
      <c r="I1864" s="62"/>
      <c r="J1864" s="25"/>
      <c r="U1864" s="37"/>
      <c r="V1864" s="37"/>
      <c r="W1864" s="37"/>
      <c r="X1864" s="37"/>
      <c r="Y1864" s="37"/>
      <c r="Z1864" s="37"/>
    </row>
    <row r="1865" spans="3:26" s="12" customFormat="1" ht="15.75">
      <c r="C1865" s="17"/>
      <c r="D1865" s="38"/>
      <c r="E1865" s="38"/>
      <c r="F1865" s="38"/>
      <c r="G1865" s="17"/>
      <c r="H1865" s="17"/>
      <c r="I1865" s="17"/>
      <c r="J1865" s="25"/>
      <c r="U1865" s="37"/>
      <c r="V1865" s="37"/>
      <c r="W1865" s="37"/>
      <c r="X1865" s="37"/>
      <c r="Y1865" s="37"/>
      <c r="Z1865" s="37"/>
    </row>
    <row r="1866" spans="3:26" s="12" customFormat="1" ht="15.75">
      <c r="C1866" s="17"/>
      <c r="D1866" s="38"/>
      <c r="E1866" s="38"/>
      <c r="F1866" s="38"/>
      <c r="G1866" s="17"/>
      <c r="H1866" s="17"/>
      <c r="I1866" s="17"/>
      <c r="J1866" s="25"/>
      <c r="U1866" s="37"/>
      <c r="V1866" s="37"/>
      <c r="W1866" s="37"/>
      <c r="X1866" s="37"/>
      <c r="Y1866" s="37"/>
      <c r="Z1866" s="37"/>
    </row>
    <row r="1867" spans="3:26" s="12" customFormat="1" ht="15.75">
      <c r="C1867" s="17"/>
      <c r="D1867" s="38"/>
      <c r="E1867" s="38"/>
      <c r="F1867" s="38"/>
      <c r="G1867" s="17"/>
      <c r="H1867" s="17"/>
      <c r="I1867" s="17"/>
      <c r="J1867" s="25"/>
      <c r="U1867" s="37"/>
      <c r="V1867" s="37"/>
      <c r="W1867" s="37"/>
      <c r="X1867" s="37"/>
      <c r="Y1867" s="37"/>
      <c r="Z1867" s="37"/>
    </row>
    <row r="1868" spans="3:26" s="12" customFormat="1" ht="15.75">
      <c r="C1868" s="17"/>
      <c r="D1868" s="38"/>
      <c r="E1868" s="38"/>
      <c r="F1868" s="38"/>
      <c r="G1868" s="17"/>
      <c r="H1868" s="17"/>
      <c r="I1868" s="17"/>
      <c r="J1868" s="25"/>
      <c r="U1868" s="37"/>
      <c r="V1868" s="37"/>
      <c r="W1868" s="37"/>
      <c r="X1868" s="37"/>
      <c r="Y1868" s="37"/>
      <c r="Z1868" s="37"/>
    </row>
    <row r="1869" spans="2:11" ht="15.75">
      <c r="B1869" t="s">
        <v>337</v>
      </c>
      <c r="K1869" s="53"/>
    </row>
    <row r="1870" spans="2:11" ht="15.75">
      <c r="B1870" t="s">
        <v>442</v>
      </c>
      <c r="K1870" s="53"/>
    </row>
    <row r="1871" spans="2:11" ht="15.75">
      <c r="B1871" t="s">
        <v>443</v>
      </c>
      <c r="K1871" s="53"/>
    </row>
    <row r="1872" ht="15.75">
      <c r="K1872" s="53"/>
    </row>
    <row r="1873" spans="2:22" ht="63" customHeight="1">
      <c r="B1873" s="194" t="s">
        <v>444</v>
      </c>
      <c r="C1873" s="194"/>
      <c r="D1873" s="194"/>
      <c r="E1873" s="194"/>
      <c r="F1873" s="194"/>
      <c r="G1873" s="194"/>
      <c r="H1873" s="194"/>
      <c r="I1873" s="194"/>
      <c r="J1873" s="194"/>
      <c r="K1873" s="194"/>
      <c r="L1873" s="194"/>
      <c r="M1873" s="194"/>
      <c r="N1873" s="152"/>
      <c r="O1873" s="152"/>
      <c r="P1873" s="152"/>
      <c r="Q1873" s="152"/>
      <c r="R1873" s="152"/>
      <c r="S1873" s="152"/>
      <c r="T1873" s="152"/>
      <c r="U1873" s="152"/>
      <c r="V1873" s="152"/>
    </row>
    <row r="1874" spans="2:13" ht="15.75" hidden="1">
      <c r="B1874" s="11"/>
      <c r="C1874" s="70"/>
      <c r="D1874" s="70"/>
      <c r="E1874" s="70"/>
      <c r="F1874" s="70"/>
      <c r="G1874" s="70"/>
      <c r="H1874" s="70"/>
      <c r="I1874" s="70"/>
      <c r="J1874" s="70"/>
      <c r="K1874" s="70"/>
      <c r="L1874" s="70"/>
      <c r="M1874" s="70"/>
    </row>
    <row r="1875" spans="2:26" ht="15.75" hidden="1">
      <c r="B1875" s="195" t="s">
        <v>5</v>
      </c>
      <c r="C1875" s="194"/>
      <c r="D1875" s="194"/>
      <c r="E1875" s="194"/>
      <c r="F1875" s="194"/>
      <c r="G1875" s="194"/>
      <c r="H1875" s="194"/>
      <c r="I1875" s="194"/>
      <c r="J1875" s="194"/>
      <c r="K1875" s="194"/>
      <c r="L1875" s="194"/>
      <c r="M1875" s="194"/>
      <c r="U1875" s="37"/>
      <c r="V1875" s="37"/>
      <c r="W1875" s="37"/>
      <c r="X1875" s="37"/>
      <c r="Y1875" s="37"/>
      <c r="Z1875" s="37"/>
    </row>
    <row r="1876" spans="2:26" ht="15" customHeight="1" hidden="1">
      <c r="B1876" s="78"/>
      <c r="C1876" s="99" t="s">
        <v>85</v>
      </c>
      <c r="D1876" s="99" t="s">
        <v>86</v>
      </c>
      <c r="E1876" s="99" t="s">
        <v>87</v>
      </c>
      <c r="F1876" s="99" t="s">
        <v>88</v>
      </c>
      <c r="G1876" s="99" t="s">
        <v>89</v>
      </c>
      <c r="H1876" s="99" t="s">
        <v>90</v>
      </c>
      <c r="I1876" s="99" t="s">
        <v>91</v>
      </c>
      <c r="J1876" s="25"/>
      <c r="U1876" s="37"/>
      <c r="V1876" s="37"/>
      <c r="W1876" s="37"/>
      <c r="X1876" s="37"/>
      <c r="Y1876" s="37"/>
      <c r="Z1876" s="37"/>
    </row>
    <row r="1877" spans="2:26" ht="15.75" hidden="1">
      <c r="B1877" s="79" t="s">
        <v>125</v>
      </c>
      <c r="C1877" s="102">
        <v>236046</v>
      </c>
      <c r="D1877" s="102">
        <v>159304</v>
      </c>
      <c r="E1877" s="102">
        <v>50831</v>
      </c>
      <c r="F1877" s="97">
        <v>25911</v>
      </c>
      <c r="G1877" s="98">
        <f>D1877/C1877*100</f>
        <v>67.48854036925006</v>
      </c>
      <c r="H1877" s="98">
        <f>E1877/C1877*100</f>
        <v>21.534361946400278</v>
      </c>
      <c r="I1877" s="98">
        <f>F1877/C1877*100</f>
        <v>10.977097684349662</v>
      </c>
      <c r="J1877" s="16"/>
      <c r="K1877" s="16"/>
      <c r="L1877" s="26"/>
      <c r="U1877" s="37"/>
      <c r="V1877" s="37"/>
      <c r="W1877" s="37"/>
      <c r="X1877" s="37"/>
      <c r="Y1877" s="37"/>
      <c r="Z1877" s="37"/>
    </row>
    <row r="1878" spans="2:26" ht="15.75" hidden="1">
      <c r="B1878" s="79" t="s">
        <v>304</v>
      </c>
      <c r="C1878" s="88">
        <f>SUM(C1879:C1892)</f>
        <v>22325</v>
      </c>
      <c r="D1878" s="88">
        <f>SUM(D1879:D1892)</f>
        <v>16508</v>
      </c>
      <c r="E1878" s="88">
        <f>SUM(E1879:E1892)</f>
        <v>4038</v>
      </c>
      <c r="F1878" s="98">
        <f>SUM(F1879:F1892)</f>
        <v>1779</v>
      </c>
      <c r="G1878" s="98">
        <f>D1878/C1878*100</f>
        <v>73.94400895856663</v>
      </c>
      <c r="H1878" s="98">
        <f>E1878/C1878*100</f>
        <v>18.08734602463606</v>
      </c>
      <c r="I1878" s="98">
        <f>F1878/C1878*100</f>
        <v>7.968645016797312</v>
      </c>
      <c r="J1878" s="25"/>
      <c r="U1878" s="37"/>
      <c r="V1878" s="37"/>
      <c r="W1878" s="37"/>
      <c r="X1878" s="37"/>
      <c r="Y1878" s="37"/>
      <c r="Z1878" s="37"/>
    </row>
    <row r="1879" spans="2:26" ht="15" customHeight="1" hidden="1">
      <c r="B1879" s="77" t="s">
        <v>50</v>
      </c>
      <c r="C1879" s="102">
        <v>444</v>
      </c>
      <c r="D1879" s="88">
        <v>353</v>
      </c>
      <c r="E1879" s="88">
        <v>44</v>
      </c>
      <c r="F1879" s="98">
        <v>47</v>
      </c>
      <c r="G1879" s="98">
        <f>D1879/C1879*100</f>
        <v>79.5045045045045</v>
      </c>
      <c r="H1879" s="98">
        <f>E1879/C1879*100</f>
        <v>9.90990990990991</v>
      </c>
      <c r="I1879" s="98">
        <f>F1879/C1879*100</f>
        <v>10.585585585585585</v>
      </c>
      <c r="J1879" s="25"/>
      <c r="U1879" s="37"/>
      <c r="V1879" s="37"/>
      <c r="W1879" s="37"/>
      <c r="X1879" s="37"/>
      <c r="Y1879" s="37"/>
      <c r="Z1879" s="37"/>
    </row>
    <row r="1880" spans="2:26" ht="15.75" hidden="1">
      <c r="B1880" s="77" t="s">
        <v>235</v>
      </c>
      <c r="C1880" s="102">
        <v>5874</v>
      </c>
      <c r="D1880" s="88">
        <v>4936</v>
      </c>
      <c r="E1880" s="88">
        <v>810</v>
      </c>
      <c r="F1880" s="98">
        <v>128</v>
      </c>
      <c r="G1880" s="98">
        <f aca="true" t="shared" si="201" ref="G1880:G1892">D1880/C1880*100</f>
        <v>84.03132448076268</v>
      </c>
      <c r="H1880" s="98">
        <f aca="true" t="shared" si="202" ref="H1880:H1892">E1880/C1880*100</f>
        <v>13.789581205311544</v>
      </c>
      <c r="I1880" s="98">
        <f aca="true" t="shared" si="203" ref="I1880:I1892">F1880/C1880*100</f>
        <v>2.1790943139257744</v>
      </c>
      <c r="J1880" s="25"/>
      <c r="U1880" s="37"/>
      <c r="V1880" s="37"/>
      <c r="W1880" s="37"/>
      <c r="X1880" s="37"/>
      <c r="Y1880" s="37"/>
      <c r="Z1880" s="37"/>
    </row>
    <row r="1881" spans="2:26" ht="15.75" hidden="1">
      <c r="B1881" s="77" t="s">
        <v>200</v>
      </c>
      <c r="C1881" s="88">
        <v>858</v>
      </c>
      <c r="D1881" s="88">
        <v>575</v>
      </c>
      <c r="E1881" s="88">
        <v>172</v>
      </c>
      <c r="F1881" s="98">
        <v>111</v>
      </c>
      <c r="G1881" s="98">
        <f t="shared" si="201"/>
        <v>67.01631701631702</v>
      </c>
      <c r="H1881" s="98">
        <f t="shared" si="202"/>
        <v>20.04662004662005</v>
      </c>
      <c r="I1881" s="98">
        <f t="shared" si="203"/>
        <v>12.937062937062937</v>
      </c>
      <c r="J1881" s="25"/>
      <c r="U1881" s="37"/>
      <c r="V1881" s="37"/>
      <c r="W1881" s="37"/>
      <c r="X1881" s="37"/>
      <c r="Y1881" s="37"/>
      <c r="Z1881" s="37"/>
    </row>
    <row r="1882" spans="2:26" ht="15.75" hidden="1">
      <c r="B1882" s="77" t="s">
        <v>201</v>
      </c>
      <c r="C1882" s="88">
        <v>470</v>
      </c>
      <c r="D1882" s="88">
        <v>358</v>
      </c>
      <c r="E1882" s="88">
        <v>69</v>
      </c>
      <c r="F1882" s="98">
        <v>43</v>
      </c>
      <c r="G1882" s="98">
        <f t="shared" si="201"/>
        <v>76.17021276595744</v>
      </c>
      <c r="H1882" s="98">
        <f t="shared" si="202"/>
        <v>14.680851063829786</v>
      </c>
      <c r="I1882" s="98">
        <f t="shared" si="203"/>
        <v>9.148936170212766</v>
      </c>
      <c r="J1882" s="25"/>
      <c r="U1882" s="37"/>
      <c r="V1882" s="37"/>
      <c r="W1882" s="37"/>
      <c r="X1882" s="37"/>
      <c r="Y1882" s="37"/>
      <c r="Z1882" s="37"/>
    </row>
    <row r="1883" spans="2:26" ht="15.75" hidden="1">
      <c r="B1883" s="77" t="s">
        <v>202</v>
      </c>
      <c r="C1883" s="88">
        <v>631</v>
      </c>
      <c r="D1883" s="88">
        <v>402</v>
      </c>
      <c r="E1883" s="88">
        <v>203</v>
      </c>
      <c r="F1883" s="98">
        <v>26</v>
      </c>
      <c r="G1883" s="98">
        <f t="shared" si="201"/>
        <v>63.70839936608558</v>
      </c>
      <c r="H1883" s="98">
        <f t="shared" si="202"/>
        <v>32.17115689381934</v>
      </c>
      <c r="I1883" s="98">
        <f t="shared" si="203"/>
        <v>4.120443740095087</v>
      </c>
      <c r="J1883" s="25"/>
      <c r="U1883" s="37"/>
      <c r="V1883" s="37"/>
      <c r="W1883" s="37"/>
      <c r="X1883" s="37"/>
      <c r="Y1883" s="37"/>
      <c r="Z1883" s="37"/>
    </row>
    <row r="1884" spans="2:26" ht="15.75" hidden="1">
      <c r="B1884" s="77" t="s">
        <v>122</v>
      </c>
      <c r="C1884" s="88">
        <v>3407</v>
      </c>
      <c r="D1884" s="88">
        <v>2428</v>
      </c>
      <c r="E1884" s="88">
        <v>791</v>
      </c>
      <c r="F1884" s="98">
        <v>188</v>
      </c>
      <c r="G1884" s="98">
        <f t="shared" si="201"/>
        <v>71.26504255943645</v>
      </c>
      <c r="H1884" s="98">
        <f t="shared" si="202"/>
        <v>23.2169063692398</v>
      </c>
      <c r="I1884" s="98">
        <f t="shared" si="203"/>
        <v>5.518051071323745</v>
      </c>
      <c r="J1884" s="25"/>
      <c r="U1884" s="37"/>
      <c r="V1884" s="37"/>
      <c r="W1884" s="37"/>
      <c r="X1884" s="37"/>
      <c r="Y1884" s="37"/>
      <c r="Z1884" s="37"/>
    </row>
    <row r="1885" spans="2:26" ht="15.75" hidden="1">
      <c r="B1885" s="77" t="s">
        <v>204</v>
      </c>
      <c r="C1885" s="88">
        <v>1452</v>
      </c>
      <c r="D1885" s="88">
        <v>1017</v>
      </c>
      <c r="E1885" s="88">
        <v>335</v>
      </c>
      <c r="F1885" s="98">
        <v>100</v>
      </c>
      <c r="G1885" s="98">
        <f t="shared" si="201"/>
        <v>70.0413223140496</v>
      </c>
      <c r="H1885" s="98">
        <f t="shared" si="202"/>
        <v>23.07162534435262</v>
      </c>
      <c r="I1885" s="98">
        <f t="shared" si="203"/>
        <v>6.887052341597796</v>
      </c>
      <c r="J1885" s="25"/>
      <c r="U1885" s="37"/>
      <c r="V1885" s="37"/>
      <c r="W1885" s="37"/>
      <c r="X1885" s="37"/>
      <c r="Y1885" s="37"/>
      <c r="Z1885" s="37"/>
    </row>
    <row r="1886" spans="2:26" ht="15.75" hidden="1">
      <c r="B1886" s="77" t="s">
        <v>205</v>
      </c>
      <c r="C1886" s="88">
        <v>301</v>
      </c>
      <c r="D1886" s="88">
        <v>287</v>
      </c>
      <c r="E1886" s="88">
        <v>14</v>
      </c>
      <c r="F1886" s="98">
        <v>0</v>
      </c>
      <c r="G1886" s="98">
        <f t="shared" si="201"/>
        <v>95.34883720930233</v>
      </c>
      <c r="H1886" s="98">
        <f t="shared" si="202"/>
        <v>4.651162790697675</v>
      </c>
      <c r="I1886" s="98">
        <f t="shared" si="203"/>
        <v>0</v>
      </c>
      <c r="J1886" s="25"/>
      <c r="U1886" s="37"/>
      <c r="V1886" s="37"/>
      <c r="W1886" s="37"/>
      <c r="X1886" s="37"/>
      <c r="Y1886" s="37"/>
      <c r="Z1886" s="37"/>
    </row>
    <row r="1887" spans="2:26" ht="15.75" hidden="1">
      <c r="B1887" s="77" t="s">
        <v>124</v>
      </c>
      <c r="C1887" s="88">
        <v>223</v>
      </c>
      <c r="D1887" s="88">
        <v>141</v>
      </c>
      <c r="E1887" s="88">
        <v>68</v>
      </c>
      <c r="F1887" s="98">
        <v>14</v>
      </c>
      <c r="G1887" s="98">
        <f t="shared" si="201"/>
        <v>63.22869955156951</v>
      </c>
      <c r="H1887" s="98">
        <f t="shared" si="202"/>
        <v>30.493273542600896</v>
      </c>
      <c r="I1887" s="98">
        <f t="shared" si="203"/>
        <v>6.278026905829597</v>
      </c>
      <c r="J1887" s="25"/>
      <c r="U1887" s="37"/>
      <c r="V1887" s="37"/>
      <c r="W1887" s="37"/>
      <c r="X1887" s="37"/>
      <c r="Y1887" s="37"/>
      <c r="Z1887" s="37"/>
    </row>
    <row r="1888" spans="2:26" ht="15.75" hidden="1">
      <c r="B1888" s="77" t="s">
        <v>207</v>
      </c>
      <c r="C1888" s="88">
        <v>981</v>
      </c>
      <c r="D1888" s="88">
        <v>731</v>
      </c>
      <c r="E1888" s="88">
        <v>144</v>
      </c>
      <c r="F1888" s="98">
        <v>106</v>
      </c>
      <c r="G1888" s="98">
        <f t="shared" si="201"/>
        <v>74.5158002038736</v>
      </c>
      <c r="H1888" s="98">
        <f t="shared" si="202"/>
        <v>14.678899082568808</v>
      </c>
      <c r="I1888" s="98">
        <f t="shared" si="203"/>
        <v>10.805300713557594</v>
      </c>
      <c r="J1888" s="25"/>
      <c r="U1888" s="37"/>
      <c r="V1888" s="37"/>
      <c r="W1888" s="37"/>
      <c r="X1888" s="37"/>
      <c r="Y1888" s="37"/>
      <c r="Z1888" s="37"/>
    </row>
    <row r="1889" spans="2:26" ht="15.75" hidden="1">
      <c r="B1889" s="77" t="s">
        <v>208</v>
      </c>
      <c r="C1889" s="88">
        <v>2153</v>
      </c>
      <c r="D1889" s="88">
        <v>1666</v>
      </c>
      <c r="E1889" s="88">
        <v>480</v>
      </c>
      <c r="F1889" s="98">
        <v>7</v>
      </c>
      <c r="G1889" s="98">
        <f t="shared" si="201"/>
        <v>77.38039944263818</v>
      </c>
      <c r="H1889" s="98">
        <f t="shared" si="202"/>
        <v>22.29447282861124</v>
      </c>
      <c r="I1889" s="98">
        <f t="shared" si="203"/>
        <v>0.3251277287505806</v>
      </c>
      <c r="J1889" s="25"/>
      <c r="U1889" s="37"/>
      <c r="V1889" s="37"/>
      <c r="W1889" s="37"/>
      <c r="X1889" s="37"/>
      <c r="Y1889" s="37"/>
      <c r="Z1889" s="37"/>
    </row>
    <row r="1890" spans="2:26" ht="15.75" hidden="1">
      <c r="B1890" s="77" t="s">
        <v>209</v>
      </c>
      <c r="C1890" s="88">
        <v>3197</v>
      </c>
      <c r="D1890" s="88">
        <v>1911</v>
      </c>
      <c r="E1890" s="88">
        <v>553</v>
      </c>
      <c r="F1890" s="98">
        <v>733</v>
      </c>
      <c r="G1890" s="98">
        <f t="shared" si="201"/>
        <v>59.77478886456053</v>
      </c>
      <c r="H1890" s="98">
        <f t="shared" si="202"/>
        <v>17.297466374726305</v>
      </c>
      <c r="I1890" s="98">
        <f t="shared" si="203"/>
        <v>22.927744760713168</v>
      </c>
      <c r="J1890" s="25"/>
      <c r="U1890" s="37"/>
      <c r="V1890" s="37"/>
      <c r="W1890" s="37"/>
      <c r="X1890" s="37"/>
      <c r="Y1890" s="37"/>
      <c r="Z1890" s="37"/>
    </row>
    <row r="1891" spans="2:26" ht="15.75" hidden="1">
      <c r="B1891" s="77" t="s">
        <v>210</v>
      </c>
      <c r="C1891" s="88">
        <v>1864</v>
      </c>
      <c r="D1891" s="88">
        <v>1324</v>
      </c>
      <c r="E1891" s="88">
        <v>286</v>
      </c>
      <c r="F1891" s="98">
        <v>254</v>
      </c>
      <c r="G1891" s="98">
        <f t="shared" si="201"/>
        <v>71.03004291845494</v>
      </c>
      <c r="H1891" s="98">
        <f t="shared" si="202"/>
        <v>15.343347639484978</v>
      </c>
      <c r="I1891" s="98">
        <f t="shared" si="203"/>
        <v>13.626609442060087</v>
      </c>
      <c r="J1891" s="25"/>
      <c r="U1891" s="37"/>
      <c r="V1891" s="37"/>
      <c r="W1891" s="37"/>
      <c r="X1891" s="37"/>
      <c r="Y1891" s="37"/>
      <c r="Z1891" s="37"/>
    </row>
    <row r="1892" spans="2:26" ht="15.75" hidden="1">
      <c r="B1892" s="77" t="s">
        <v>211</v>
      </c>
      <c r="C1892" s="88">
        <v>470</v>
      </c>
      <c r="D1892" s="88">
        <v>379</v>
      </c>
      <c r="E1892" s="88">
        <v>69</v>
      </c>
      <c r="F1892" s="98">
        <v>22</v>
      </c>
      <c r="G1892" s="98">
        <f t="shared" si="201"/>
        <v>80.63829787234043</v>
      </c>
      <c r="H1892" s="98">
        <f t="shared" si="202"/>
        <v>14.680851063829786</v>
      </c>
      <c r="I1892" s="98">
        <f t="shared" si="203"/>
        <v>4.680851063829787</v>
      </c>
      <c r="J1892" s="25"/>
      <c r="U1892" s="37"/>
      <c r="V1892" s="37"/>
      <c r="W1892" s="37"/>
      <c r="X1892" s="37"/>
      <c r="Y1892" s="37"/>
      <c r="Z1892" s="37"/>
    </row>
    <row r="1893" spans="2:26" ht="15.75" hidden="1">
      <c r="B1893" s="26" t="s">
        <v>230</v>
      </c>
      <c r="C1893" s="16"/>
      <c r="D1893" s="16"/>
      <c r="E1893" s="16"/>
      <c r="F1893" s="16"/>
      <c r="G1893" s="16"/>
      <c r="H1893" s="16"/>
      <c r="I1893" s="16"/>
      <c r="J1893" s="16"/>
      <c r="K1893" s="16"/>
      <c r="L1893" s="26"/>
      <c r="U1893" s="37"/>
      <c r="V1893" s="37"/>
      <c r="W1893" s="37"/>
      <c r="X1893" s="37"/>
      <c r="Y1893" s="37"/>
      <c r="Z1893" s="37"/>
    </row>
    <row r="1894" spans="2:26" s="43" customFormat="1" ht="15.75" hidden="1">
      <c r="B1894" s="26"/>
      <c r="C1894" s="16"/>
      <c r="D1894" s="16"/>
      <c r="E1894" s="16"/>
      <c r="F1894" s="16"/>
      <c r="G1894" s="16"/>
      <c r="H1894" s="16"/>
      <c r="I1894" s="16"/>
      <c r="J1894" s="46"/>
      <c r="K1894" s="46"/>
      <c r="L1894" s="42"/>
      <c r="U1894" s="37"/>
      <c r="V1894" s="37"/>
      <c r="W1894" s="37"/>
      <c r="X1894" s="37"/>
      <c r="Y1894" s="37"/>
      <c r="Z1894" s="37"/>
    </row>
    <row r="1895" spans="2:26" ht="15.75" hidden="1">
      <c r="B1895" s="191" t="s">
        <v>6</v>
      </c>
      <c r="C1895" s="191"/>
      <c r="D1895" s="191"/>
      <c r="E1895" s="191"/>
      <c r="F1895" s="191"/>
      <c r="G1895" s="191"/>
      <c r="H1895" s="191"/>
      <c r="I1895" s="191"/>
      <c r="J1895" s="191"/>
      <c r="K1895" s="191"/>
      <c r="U1895" s="37"/>
      <c r="V1895" s="37"/>
      <c r="W1895" s="37"/>
      <c r="X1895" s="37"/>
      <c r="Y1895" s="37"/>
      <c r="Z1895" s="37"/>
    </row>
    <row r="1896" spans="2:26" ht="15" customHeight="1" hidden="1">
      <c r="B1896" s="36"/>
      <c r="C1896" s="23" t="s">
        <v>85</v>
      </c>
      <c r="D1896" s="23" t="s">
        <v>86</v>
      </c>
      <c r="E1896" s="23" t="s">
        <v>87</v>
      </c>
      <c r="F1896" s="23" t="s">
        <v>88</v>
      </c>
      <c r="G1896" s="23" t="s">
        <v>89</v>
      </c>
      <c r="H1896" s="23" t="s">
        <v>90</v>
      </c>
      <c r="I1896" s="23" t="s">
        <v>91</v>
      </c>
      <c r="J1896" s="25"/>
      <c r="U1896" s="37"/>
      <c r="V1896" s="37"/>
      <c r="W1896" s="37"/>
      <c r="X1896" s="37"/>
      <c r="Y1896" s="37"/>
      <c r="Z1896" s="37"/>
    </row>
    <row r="1897" spans="2:26" ht="15.75" hidden="1">
      <c r="B1897" s="22" t="s">
        <v>125</v>
      </c>
      <c r="C1897" s="51">
        <v>235339</v>
      </c>
      <c r="D1897" s="51">
        <v>155609</v>
      </c>
      <c r="E1897" s="51">
        <v>55430</v>
      </c>
      <c r="F1897" s="96">
        <v>24300</v>
      </c>
      <c r="G1897" s="98">
        <f>D1897/C1897*100</f>
        <v>66.12121237873876</v>
      </c>
      <c r="H1897" s="98">
        <f>E1897/C1897*100</f>
        <v>23.55325721618601</v>
      </c>
      <c r="I1897" s="98">
        <f>F1897/C1897*100</f>
        <v>10.325530405075233</v>
      </c>
      <c r="J1897" s="16"/>
      <c r="K1897" s="16"/>
      <c r="L1897" s="26"/>
      <c r="U1897" s="37"/>
      <c r="V1897" s="37"/>
      <c r="W1897" s="37"/>
      <c r="X1897" s="37"/>
      <c r="Y1897" s="37"/>
      <c r="Z1897" s="37"/>
    </row>
    <row r="1898" spans="2:26" ht="15.75" hidden="1">
      <c r="B1898" s="22" t="s">
        <v>304</v>
      </c>
      <c r="C1898" s="20">
        <f>SUM(C1899:C1912)</f>
        <v>22651</v>
      </c>
      <c r="D1898" s="20">
        <f>SUM(D1899:D1912)</f>
        <v>16407</v>
      </c>
      <c r="E1898" s="20">
        <f>SUM(E1899:E1912)</f>
        <v>4548</v>
      </c>
      <c r="F1898" s="18">
        <f>SUM(F1899:F1912)</f>
        <v>1696</v>
      </c>
      <c r="G1898" s="98">
        <f>D1898/C1898*100</f>
        <v>72.43388812855945</v>
      </c>
      <c r="H1898" s="98">
        <f>E1898/C1898*100</f>
        <v>20.07858372698777</v>
      </c>
      <c r="I1898" s="98">
        <f>F1898/C1898*100</f>
        <v>7.487528144452783</v>
      </c>
      <c r="J1898" s="25"/>
      <c r="U1898" s="37"/>
      <c r="V1898" s="37"/>
      <c r="W1898" s="37"/>
      <c r="X1898" s="37"/>
      <c r="Y1898" s="37"/>
      <c r="Z1898" s="37"/>
    </row>
    <row r="1899" spans="2:26" ht="15" customHeight="1" hidden="1">
      <c r="B1899" s="40" t="s">
        <v>50</v>
      </c>
      <c r="C1899" s="51">
        <v>467</v>
      </c>
      <c r="D1899" s="20">
        <v>362</v>
      </c>
      <c r="E1899" s="20">
        <v>55</v>
      </c>
      <c r="F1899" s="18">
        <v>50</v>
      </c>
      <c r="G1899" s="98">
        <f>D1899/C1899*100</f>
        <v>77.51605995717344</v>
      </c>
      <c r="H1899" s="98">
        <f>E1899/C1899*100</f>
        <v>11.777301927194861</v>
      </c>
      <c r="I1899" s="98">
        <f>F1899/C1899*100</f>
        <v>10.706638115631693</v>
      </c>
      <c r="J1899" s="25"/>
      <c r="U1899" s="37"/>
      <c r="V1899" s="37"/>
      <c r="W1899" s="37"/>
      <c r="X1899" s="37"/>
      <c r="Y1899" s="37"/>
      <c r="Z1899" s="37"/>
    </row>
    <row r="1900" spans="2:26" ht="15.75" hidden="1">
      <c r="B1900" s="40" t="s">
        <v>235</v>
      </c>
      <c r="C1900" s="51">
        <v>6343</v>
      </c>
      <c r="D1900" s="20">
        <v>5227</v>
      </c>
      <c r="E1900" s="20">
        <v>1012</v>
      </c>
      <c r="F1900" s="18">
        <v>104</v>
      </c>
      <c r="G1900" s="98">
        <f aca="true" t="shared" si="204" ref="G1900:G1905">D1900/C1900*100</f>
        <v>82.40580167113353</v>
      </c>
      <c r="H1900" s="98">
        <f aca="true" t="shared" si="205" ref="H1900:H1905">E1900/C1900*100</f>
        <v>15.954595617215828</v>
      </c>
      <c r="I1900" s="98">
        <f aca="true" t="shared" si="206" ref="I1900:I1905">F1900/C1900*100</f>
        <v>1.6396027116506384</v>
      </c>
      <c r="J1900" s="25"/>
      <c r="U1900" s="37"/>
      <c r="V1900" s="37"/>
      <c r="W1900" s="37"/>
      <c r="X1900" s="37"/>
      <c r="Y1900" s="37"/>
      <c r="Z1900" s="37"/>
    </row>
    <row r="1901" spans="2:26" ht="15.75" hidden="1">
      <c r="B1901" s="40" t="s">
        <v>200</v>
      </c>
      <c r="C1901" s="20">
        <v>768</v>
      </c>
      <c r="D1901" s="20">
        <v>483</v>
      </c>
      <c r="E1901" s="20">
        <v>165</v>
      </c>
      <c r="F1901" s="18">
        <v>120</v>
      </c>
      <c r="G1901" s="98">
        <f t="shared" si="204"/>
        <v>62.890625</v>
      </c>
      <c r="H1901" s="98">
        <f t="shared" si="205"/>
        <v>21.484375</v>
      </c>
      <c r="I1901" s="98">
        <f t="shared" si="206"/>
        <v>15.625</v>
      </c>
      <c r="J1901" s="25"/>
      <c r="U1901" s="37"/>
      <c r="V1901" s="37"/>
      <c r="W1901" s="37"/>
      <c r="X1901" s="37"/>
      <c r="Y1901" s="37"/>
      <c r="Z1901" s="37"/>
    </row>
    <row r="1902" spans="2:26" ht="15.75" hidden="1">
      <c r="B1902" s="40" t="s">
        <v>201</v>
      </c>
      <c r="C1902" s="20">
        <v>412</v>
      </c>
      <c r="D1902" s="20">
        <v>313</v>
      </c>
      <c r="E1902" s="20">
        <v>87</v>
      </c>
      <c r="F1902" s="18">
        <v>12</v>
      </c>
      <c r="G1902" s="98">
        <f t="shared" si="204"/>
        <v>75.97087378640776</v>
      </c>
      <c r="H1902" s="98">
        <f t="shared" si="205"/>
        <v>21.11650485436893</v>
      </c>
      <c r="I1902" s="98">
        <f t="shared" si="206"/>
        <v>2.912621359223301</v>
      </c>
      <c r="J1902" s="25"/>
      <c r="U1902" s="37"/>
      <c r="V1902" s="37"/>
      <c r="W1902" s="37"/>
      <c r="X1902" s="37"/>
      <c r="Y1902" s="37"/>
      <c r="Z1902" s="37"/>
    </row>
    <row r="1903" spans="2:26" ht="15.75" hidden="1">
      <c r="B1903" s="40" t="s">
        <v>202</v>
      </c>
      <c r="C1903" s="20">
        <v>631</v>
      </c>
      <c r="D1903" s="20">
        <v>390</v>
      </c>
      <c r="E1903" s="20">
        <v>198</v>
      </c>
      <c r="F1903" s="18">
        <v>43</v>
      </c>
      <c r="G1903" s="98">
        <f t="shared" si="204"/>
        <v>61.806656101426306</v>
      </c>
      <c r="H1903" s="98">
        <f t="shared" si="205"/>
        <v>31.378763866877975</v>
      </c>
      <c r="I1903" s="98">
        <f t="shared" si="206"/>
        <v>6.814580031695722</v>
      </c>
      <c r="J1903" s="25"/>
      <c r="U1903" s="37"/>
      <c r="V1903" s="37"/>
      <c r="W1903" s="37"/>
      <c r="X1903" s="37"/>
      <c r="Y1903" s="37"/>
      <c r="Z1903" s="37"/>
    </row>
    <row r="1904" spans="2:26" ht="15.75" hidden="1">
      <c r="B1904" s="40" t="s">
        <v>122</v>
      </c>
      <c r="C1904" s="20">
        <v>3556</v>
      </c>
      <c r="D1904" s="20">
        <v>2467</v>
      </c>
      <c r="E1904" s="20">
        <v>968</v>
      </c>
      <c r="F1904" s="18">
        <v>121</v>
      </c>
      <c r="G1904" s="98">
        <f t="shared" si="204"/>
        <v>69.37570303712036</v>
      </c>
      <c r="H1904" s="98">
        <f t="shared" si="205"/>
        <v>27.221597300337457</v>
      </c>
      <c r="I1904" s="98">
        <f t="shared" si="206"/>
        <v>3.402699662542182</v>
      </c>
      <c r="J1904" s="25"/>
      <c r="U1904" s="37"/>
      <c r="V1904" s="37"/>
      <c r="W1904" s="37"/>
      <c r="X1904" s="37"/>
      <c r="Y1904" s="37"/>
      <c r="Z1904" s="37"/>
    </row>
    <row r="1905" spans="2:26" ht="15.75" hidden="1">
      <c r="B1905" s="40" t="s">
        <v>204</v>
      </c>
      <c r="C1905" s="20">
        <v>1502</v>
      </c>
      <c r="D1905" s="20">
        <v>1053</v>
      </c>
      <c r="E1905" s="20">
        <v>346</v>
      </c>
      <c r="F1905" s="18">
        <v>103</v>
      </c>
      <c r="G1905" s="98">
        <f t="shared" si="204"/>
        <v>70.10652463382158</v>
      </c>
      <c r="H1905" s="98">
        <f t="shared" si="205"/>
        <v>23.03595206391478</v>
      </c>
      <c r="I1905" s="98">
        <f t="shared" si="206"/>
        <v>6.857523302263649</v>
      </c>
      <c r="J1905" s="25"/>
      <c r="U1905" s="37"/>
      <c r="V1905" s="37"/>
      <c r="W1905" s="37"/>
      <c r="X1905" s="37"/>
      <c r="Y1905" s="37"/>
      <c r="Z1905" s="37"/>
    </row>
    <row r="1906" spans="2:26" ht="15.75" hidden="1">
      <c r="B1906" s="40" t="s">
        <v>205</v>
      </c>
      <c r="C1906" s="51"/>
      <c r="D1906" s="51"/>
      <c r="E1906" s="51"/>
      <c r="F1906" s="22"/>
      <c r="G1906" s="45"/>
      <c r="H1906" s="45"/>
      <c r="I1906" s="45"/>
      <c r="J1906" s="25"/>
      <c r="U1906" s="37"/>
      <c r="V1906" s="37"/>
      <c r="W1906" s="37"/>
      <c r="X1906" s="37"/>
      <c r="Y1906" s="37"/>
      <c r="Z1906" s="37"/>
    </row>
    <row r="1907" spans="2:26" ht="15.75" hidden="1">
      <c r="B1907" s="40" t="s">
        <v>124</v>
      </c>
      <c r="C1907" s="20">
        <v>191</v>
      </c>
      <c r="D1907" s="20">
        <v>106</v>
      </c>
      <c r="E1907" s="20">
        <v>61</v>
      </c>
      <c r="F1907" s="18">
        <v>24</v>
      </c>
      <c r="G1907" s="98">
        <f aca="true" t="shared" si="207" ref="G1907:G1912">D1907/C1907*100</f>
        <v>55.497382198952884</v>
      </c>
      <c r="H1907" s="98">
        <f aca="true" t="shared" si="208" ref="H1907:H1912">E1907/C1907*100</f>
        <v>31.93717277486911</v>
      </c>
      <c r="I1907" s="98">
        <f aca="true" t="shared" si="209" ref="I1907:I1912">F1907/C1907*100</f>
        <v>12.56544502617801</v>
      </c>
      <c r="J1907" s="25"/>
      <c r="U1907" s="37"/>
      <c r="V1907" s="37"/>
      <c r="W1907" s="37"/>
      <c r="X1907" s="37"/>
      <c r="Y1907" s="37"/>
      <c r="Z1907" s="37"/>
    </row>
    <row r="1908" spans="2:26" ht="15.75" hidden="1">
      <c r="B1908" s="40" t="s">
        <v>207</v>
      </c>
      <c r="C1908" s="20">
        <v>939</v>
      </c>
      <c r="D1908" s="20">
        <v>699</v>
      </c>
      <c r="E1908" s="20">
        <v>149</v>
      </c>
      <c r="F1908" s="18">
        <v>91</v>
      </c>
      <c r="G1908" s="98">
        <f t="shared" si="207"/>
        <v>74.4408945686901</v>
      </c>
      <c r="H1908" s="98">
        <f t="shared" si="208"/>
        <v>15.867944621938232</v>
      </c>
      <c r="I1908" s="98">
        <f t="shared" si="209"/>
        <v>9.691160809371672</v>
      </c>
      <c r="J1908" s="25"/>
      <c r="U1908" s="37"/>
      <c r="V1908" s="37"/>
      <c r="W1908" s="37"/>
      <c r="X1908" s="37"/>
      <c r="Y1908" s="37"/>
      <c r="Z1908" s="37"/>
    </row>
    <row r="1909" spans="2:26" ht="15.75" hidden="1">
      <c r="B1909" s="40" t="s">
        <v>208</v>
      </c>
      <c r="C1909" s="20">
        <v>2159</v>
      </c>
      <c r="D1909" s="20">
        <v>1704</v>
      </c>
      <c r="E1909" s="20">
        <v>451</v>
      </c>
      <c r="F1909" s="18">
        <v>4</v>
      </c>
      <c r="G1909" s="98">
        <f t="shared" si="207"/>
        <v>78.92542843909217</v>
      </c>
      <c r="H1909" s="98">
        <f t="shared" si="208"/>
        <v>20.889300602130618</v>
      </c>
      <c r="I1909" s="98">
        <f t="shared" si="209"/>
        <v>0.18527095877721167</v>
      </c>
      <c r="J1909" s="25"/>
      <c r="U1909" s="37"/>
      <c r="V1909" s="37"/>
      <c r="W1909" s="37"/>
      <c r="X1909" s="37"/>
      <c r="Y1909" s="37"/>
      <c r="Z1909" s="37"/>
    </row>
    <row r="1910" spans="2:26" ht="15.75" hidden="1">
      <c r="B1910" s="40" t="s">
        <v>209</v>
      </c>
      <c r="C1910" s="20">
        <v>3268</v>
      </c>
      <c r="D1910" s="20">
        <v>1932</v>
      </c>
      <c r="E1910" s="20">
        <v>647</v>
      </c>
      <c r="F1910" s="18">
        <v>689</v>
      </c>
      <c r="G1910" s="98">
        <f t="shared" si="207"/>
        <v>59.118727050183594</v>
      </c>
      <c r="H1910" s="98">
        <f t="shared" si="208"/>
        <v>19.798041615667074</v>
      </c>
      <c r="I1910" s="98">
        <f t="shared" si="209"/>
        <v>21.08323133414933</v>
      </c>
      <c r="J1910" s="25"/>
      <c r="U1910" s="37"/>
      <c r="V1910" s="37"/>
      <c r="W1910" s="37"/>
      <c r="X1910" s="37"/>
      <c r="Y1910" s="37"/>
      <c r="Z1910" s="37"/>
    </row>
    <row r="1911" spans="2:26" ht="15.75" hidden="1">
      <c r="B1911" s="40" t="s">
        <v>210</v>
      </c>
      <c r="C1911" s="20">
        <v>1985</v>
      </c>
      <c r="D1911" s="20">
        <v>1426</v>
      </c>
      <c r="E1911" s="20">
        <v>302</v>
      </c>
      <c r="F1911" s="18">
        <v>257</v>
      </c>
      <c r="G1911" s="98">
        <f t="shared" si="207"/>
        <v>71.83879093198993</v>
      </c>
      <c r="H1911" s="98">
        <f t="shared" si="208"/>
        <v>15.214105793450884</v>
      </c>
      <c r="I1911" s="98">
        <f t="shared" si="209"/>
        <v>12.947103274559193</v>
      </c>
      <c r="J1911" s="25"/>
      <c r="U1911" s="37"/>
      <c r="V1911" s="37"/>
      <c r="W1911" s="37"/>
      <c r="X1911" s="37"/>
      <c r="Y1911" s="37"/>
      <c r="Z1911" s="37"/>
    </row>
    <row r="1912" spans="2:26" ht="15.75" hidden="1">
      <c r="B1912" s="40" t="s">
        <v>211</v>
      </c>
      <c r="C1912" s="20">
        <v>430</v>
      </c>
      <c r="D1912" s="20">
        <v>245</v>
      </c>
      <c r="E1912" s="20">
        <v>107</v>
      </c>
      <c r="F1912" s="18">
        <v>78</v>
      </c>
      <c r="G1912" s="98">
        <f t="shared" si="207"/>
        <v>56.97674418604651</v>
      </c>
      <c r="H1912" s="98">
        <f t="shared" si="208"/>
        <v>24.88372093023256</v>
      </c>
      <c r="I1912" s="98">
        <f t="shared" si="209"/>
        <v>18.13953488372093</v>
      </c>
      <c r="J1912" s="25"/>
      <c r="U1912" s="37"/>
      <c r="V1912" s="37"/>
      <c r="W1912" s="37"/>
      <c r="X1912" s="37"/>
      <c r="Y1912" s="37"/>
      <c r="Z1912" s="37"/>
    </row>
    <row r="1913" spans="2:26" ht="15.75" hidden="1">
      <c r="B1913" s="26" t="s">
        <v>230</v>
      </c>
      <c r="C1913" s="16"/>
      <c r="D1913" s="16"/>
      <c r="E1913" s="16"/>
      <c r="F1913" s="16"/>
      <c r="G1913" s="16"/>
      <c r="H1913" s="16"/>
      <c r="I1913" s="16"/>
      <c r="J1913" s="16"/>
      <c r="K1913" s="16"/>
      <c r="L1913" s="26"/>
      <c r="U1913" s="37"/>
      <c r="V1913" s="37"/>
      <c r="W1913" s="37"/>
      <c r="X1913" s="37"/>
      <c r="Y1913" s="37"/>
      <c r="Z1913" s="37"/>
    </row>
    <row r="1914" spans="2:26" ht="15.75" hidden="1">
      <c r="B1914" s="26" t="s">
        <v>330</v>
      </c>
      <c r="C1914" s="16"/>
      <c r="D1914" s="16"/>
      <c r="E1914" s="16"/>
      <c r="F1914" s="16"/>
      <c r="G1914" s="16"/>
      <c r="H1914" s="16"/>
      <c r="I1914" s="16"/>
      <c r="J1914" s="16"/>
      <c r="K1914" s="16"/>
      <c r="L1914" s="26"/>
      <c r="U1914" s="37"/>
      <c r="V1914" s="37"/>
      <c r="W1914" s="37"/>
      <c r="X1914" s="37"/>
      <c r="Y1914" s="37"/>
      <c r="Z1914" s="37"/>
    </row>
    <row r="1915" spans="2:26" s="43" customFormat="1" ht="15.75" hidden="1">
      <c r="B1915" s="26"/>
      <c r="C1915" s="16"/>
      <c r="D1915" s="16"/>
      <c r="E1915" s="16"/>
      <c r="F1915" s="16"/>
      <c r="G1915" s="16"/>
      <c r="H1915" s="16"/>
      <c r="I1915" s="16"/>
      <c r="J1915" s="46"/>
      <c r="K1915" s="46"/>
      <c r="L1915" s="42"/>
      <c r="U1915" s="37"/>
      <c r="V1915" s="37"/>
      <c r="W1915" s="37"/>
      <c r="X1915" s="37"/>
      <c r="Y1915" s="37"/>
      <c r="Z1915" s="37"/>
    </row>
    <row r="1916" spans="2:26" ht="15.75" hidden="1">
      <c r="B1916" s="191" t="s">
        <v>15</v>
      </c>
      <c r="C1916" s="191"/>
      <c r="D1916" s="191"/>
      <c r="E1916" s="191"/>
      <c r="F1916" s="191"/>
      <c r="G1916" s="191"/>
      <c r="H1916" s="191"/>
      <c r="I1916" s="191"/>
      <c r="J1916" s="191"/>
      <c r="K1916" s="191"/>
      <c r="U1916" s="37"/>
      <c r="V1916" s="37"/>
      <c r="W1916" s="37"/>
      <c r="X1916" s="37"/>
      <c r="Y1916" s="37"/>
      <c r="Z1916" s="37"/>
    </row>
    <row r="1917" spans="2:26" ht="15" customHeight="1" hidden="1">
      <c r="B1917" s="36"/>
      <c r="C1917" s="23" t="s">
        <v>85</v>
      </c>
      <c r="D1917" s="23" t="s">
        <v>86</v>
      </c>
      <c r="E1917" s="23" t="s">
        <v>87</v>
      </c>
      <c r="F1917" s="23" t="s">
        <v>88</v>
      </c>
      <c r="G1917" s="23" t="s">
        <v>89</v>
      </c>
      <c r="H1917" s="23" t="s">
        <v>90</v>
      </c>
      <c r="I1917" s="23" t="s">
        <v>91</v>
      </c>
      <c r="J1917" s="25"/>
      <c r="U1917" s="37"/>
      <c r="V1917" s="37"/>
      <c r="W1917" s="37"/>
      <c r="X1917" s="37"/>
      <c r="Y1917" s="37"/>
      <c r="Z1917" s="37"/>
    </row>
    <row r="1918" spans="2:26" ht="15.75" hidden="1">
      <c r="B1918" s="22" t="s">
        <v>125</v>
      </c>
      <c r="C1918" s="51">
        <v>234354</v>
      </c>
      <c r="D1918" s="51">
        <v>150399</v>
      </c>
      <c r="E1918" s="51">
        <v>62653</v>
      </c>
      <c r="F1918" s="96">
        <v>21302</v>
      </c>
      <c r="G1918" s="98">
        <f>D1918/C1918*100</f>
        <v>64.17599016871912</v>
      </c>
      <c r="H1918" s="98">
        <f>E1918/C1918*100</f>
        <v>26.734342063715577</v>
      </c>
      <c r="I1918" s="98">
        <f>F1918/C1918*100</f>
        <v>9.089667767565308</v>
      </c>
      <c r="J1918" s="16"/>
      <c r="K1918" s="16"/>
      <c r="L1918" s="26"/>
      <c r="U1918" s="37"/>
      <c r="V1918" s="37"/>
      <c r="W1918" s="37"/>
      <c r="X1918" s="37"/>
      <c r="Y1918" s="37"/>
      <c r="Z1918" s="37"/>
    </row>
    <row r="1919" spans="2:26" ht="15.75" hidden="1">
      <c r="B1919" s="22" t="s">
        <v>304</v>
      </c>
      <c r="C1919" s="20">
        <f>SUM(C1920:C1933)</f>
        <v>23011</v>
      </c>
      <c r="D1919" s="20">
        <f>SUM(D1920:D1933)</f>
        <v>17256</v>
      </c>
      <c r="E1919" s="20">
        <f>SUM(E1920:E1933)</f>
        <v>5027</v>
      </c>
      <c r="F1919" s="18">
        <f>SUM(F1920:F1933)</f>
        <v>848</v>
      </c>
      <c r="G1919" s="98">
        <f>D1919/C1919*100</f>
        <v>74.99022206770675</v>
      </c>
      <c r="H1919" s="98">
        <f>E1919/C1919*100</f>
        <v>21.8460736169658</v>
      </c>
      <c r="I1919" s="98">
        <f>F1919/C1919*100</f>
        <v>3.685194037634175</v>
      </c>
      <c r="J1919" s="25"/>
      <c r="U1919" s="37"/>
      <c r="V1919" s="37"/>
      <c r="W1919" s="37"/>
      <c r="X1919" s="37"/>
      <c r="Y1919" s="37"/>
      <c r="Z1919" s="37"/>
    </row>
    <row r="1920" spans="2:26" ht="15" customHeight="1" hidden="1">
      <c r="B1920" s="40" t="s">
        <v>50</v>
      </c>
      <c r="C1920" s="51">
        <v>419</v>
      </c>
      <c r="D1920" s="20">
        <v>344</v>
      </c>
      <c r="E1920" s="20">
        <v>47</v>
      </c>
      <c r="F1920" s="18">
        <v>28</v>
      </c>
      <c r="G1920" s="98">
        <f>D1920/C1920*100</f>
        <v>82.10023866348448</v>
      </c>
      <c r="H1920" s="98">
        <f>E1920/C1920*100</f>
        <v>11.217183770883054</v>
      </c>
      <c r="I1920" s="98">
        <f>F1920/C1920*100</f>
        <v>6.682577565632458</v>
      </c>
      <c r="J1920" s="25"/>
      <c r="U1920" s="37"/>
      <c r="V1920" s="37"/>
      <c r="W1920" s="37"/>
      <c r="X1920" s="37"/>
      <c r="Y1920" s="37"/>
      <c r="Z1920" s="37"/>
    </row>
    <row r="1921" spans="2:26" ht="15.75" hidden="1">
      <c r="B1921" s="40" t="s">
        <v>235</v>
      </c>
      <c r="C1921" s="51">
        <v>6832</v>
      </c>
      <c r="D1921" s="20">
        <v>5508</v>
      </c>
      <c r="E1921" s="20">
        <v>1201</v>
      </c>
      <c r="F1921" s="18">
        <v>123</v>
      </c>
      <c r="G1921" s="98">
        <f aca="true" t="shared" si="210" ref="G1921:G1933">D1921/C1921*100</f>
        <v>80.62060889929742</v>
      </c>
      <c r="H1921" s="98">
        <f aca="true" t="shared" si="211" ref="H1921:H1933">E1921/C1921*100</f>
        <v>17.579039812646368</v>
      </c>
      <c r="I1921" s="98">
        <f aca="true" t="shared" si="212" ref="I1921:I1933">F1921/C1921*100</f>
        <v>1.800351288056206</v>
      </c>
      <c r="J1921" s="25"/>
      <c r="U1921" s="37"/>
      <c r="V1921" s="37"/>
      <c r="W1921" s="37"/>
      <c r="X1921" s="37"/>
      <c r="Y1921" s="37"/>
      <c r="Z1921" s="37"/>
    </row>
    <row r="1922" spans="2:26" ht="15.75" hidden="1">
      <c r="B1922" s="40" t="s">
        <v>200</v>
      </c>
      <c r="C1922" s="20">
        <v>776</v>
      </c>
      <c r="D1922" s="20">
        <v>518</v>
      </c>
      <c r="E1922" s="20">
        <v>168</v>
      </c>
      <c r="F1922" s="18">
        <v>90</v>
      </c>
      <c r="G1922" s="98">
        <f t="shared" si="210"/>
        <v>66.75257731958763</v>
      </c>
      <c r="H1922" s="98">
        <f t="shared" si="211"/>
        <v>21.649484536082475</v>
      </c>
      <c r="I1922" s="98">
        <f t="shared" si="212"/>
        <v>11.597938144329897</v>
      </c>
      <c r="J1922" s="25"/>
      <c r="U1922" s="37"/>
      <c r="V1922" s="37"/>
      <c r="W1922" s="37"/>
      <c r="X1922" s="37"/>
      <c r="Y1922" s="37"/>
      <c r="Z1922" s="37"/>
    </row>
    <row r="1923" spans="2:26" ht="15.75" hidden="1">
      <c r="B1923" s="40" t="s">
        <v>201</v>
      </c>
      <c r="C1923" s="20">
        <v>424</v>
      </c>
      <c r="D1923" s="20">
        <v>327</v>
      </c>
      <c r="E1923" s="20">
        <v>82</v>
      </c>
      <c r="F1923" s="18">
        <v>15</v>
      </c>
      <c r="G1923" s="98">
        <f t="shared" si="210"/>
        <v>77.12264150943396</v>
      </c>
      <c r="H1923" s="98">
        <f t="shared" si="211"/>
        <v>19.339622641509436</v>
      </c>
      <c r="I1923" s="98">
        <f t="shared" si="212"/>
        <v>3.5377358490566038</v>
      </c>
      <c r="J1923" s="25"/>
      <c r="U1923" s="37"/>
      <c r="V1923" s="37"/>
      <c r="W1923" s="37"/>
      <c r="X1923" s="37"/>
      <c r="Y1923" s="37"/>
      <c r="Z1923" s="37"/>
    </row>
    <row r="1924" spans="2:26" ht="15.75" hidden="1">
      <c r="B1924" s="40" t="s">
        <v>202</v>
      </c>
      <c r="C1924" s="20">
        <v>717</v>
      </c>
      <c r="D1924" s="20">
        <v>405</v>
      </c>
      <c r="E1924" s="20">
        <v>278</v>
      </c>
      <c r="F1924" s="18">
        <v>34</v>
      </c>
      <c r="G1924" s="98">
        <f t="shared" si="210"/>
        <v>56.48535564853556</v>
      </c>
      <c r="H1924" s="98">
        <f t="shared" si="211"/>
        <v>38.77266387726639</v>
      </c>
      <c r="I1924" s="98">
        <f t="shared" si="212"/>
        <v>4.741980474198047</v>
      </c>
      <c r="J1924" s="25"/>
      <c r="U1924" s="37"/>
      <c r="V1924" s="37"/>
      <c r="W1924" s="37"/>
      <c r="X1924" s="37"/>
      <c r="Y1924" s="37"/>
      <c r="Z1924" s="37"/>
    </row>
    <row r="1925" spans="2:26" ht="15.75" hidden="1">
      <c r="B1925" s="40" t="s">
        <v>122</v>
      </c>
      <c r="C1925" s="20">
        <v>3608</v>
      </c>
      <c r="D1925" s="20">
        <v>2360</v>
      </c>
      <c r="E1925" s="20">
        <v>1128</v>
      </c>
      <c r="F1925" s="18">
        <v>120</v>
      </c>
      <c r="G1925" s="98">
        <f t="shared" si="210"/>
        <v>65.41019955654102</v>
      </c>
      <c r="H1925" s="98">
        <f t="shared" si="211"/>
        <v>31.263858093126384</v>
      </c>
      <c r="I1925" s="98">
        <f t="shared" si="212"/>
        <v>3.325942350332594</v>
      </c>
      <c r="J1925" s="25"/>
      <c r="U1925" s="37"/>
      <c r="V1925" s="37"/>
      <c r="W1925" s="37"/>
      <c r="X1925" s="37"/>
      <c r="Y1925" s="37"/>
      <c r="Z1925" s="37"/>
    </row>
    <row r="1926" spans="2:26" ht="15.75" hidden="1">
      <c r="B1926" s="40" t="s">
        <v>204</v>
      </c>
      <c r="C1926" s="20">
        <v>1399</v>
      </c>
      <c r="D1926" s="20">
        <v>914</v>
      </c>
      <c r="E1926" s="20">
        <v>529</v>
      </c>
      <c r="F1926" s="18">
        <v>76</v>
      </c>
      <c r="G1926" s="98">
        <f t="shared" si="210"/>
        <v>65.3323802716226</v>
      </c>
      <c r="H1926" s="98">
        <f t="shared" si="211"/>
        <v>37.81272337383846</v>
      </c>
      <c r="I1926" s="98">
        <f t="shared" si="212"/>
        <v>5.432451751250893</v>
      </c>
      <c r="J1926" s="25"/>
      <c r="U1926" s="37"/>
      <c r="V1926" s="37"/>
      <c r="W1926" s="37"/>
      <c r="X1926" s="37"/>
      <c r="Y1926" s="37"/>
      <c r="Z1926" s="37"/>
    </row>
    <row r="1927" spans="2:26" ht="15.75" hidden="1">
      <c r="B1927" s="40" t="s">
        <v>205</v>
      </c>
      <c r="C1927" s="20">
        <v>267</v>
      </c>
      <c r="D1927" s="20">
        <v>201</v>
      </c>
      <c r="E1927" s="20">
        <v>64</v>
      </c>
      <c r="F1927" s="18">
        <v>2</v>
      </c>
      <c r="G1927" s="98">
        <f t="shared" si="210"/>
        <v>75.28089887640449</v>
      </c>
      <c r="H1927" s="98">
        <f t="shared" si="211"/>
        <v>23.970037453183522</v>
      </c>
      <c r="I1927" s="98">
        <f t="shared" si="212"/>
        <v>0.7490636704119851</v>
      </c>
      <c r="J1927" s="25"/>
      <c r="U1927" s="37"/>
      <c r="V1927" s="37"/>
      <c r="W1927" s="37"/>
      <c r="X1927" s="37"/>
      <c r="Y1927" s="37"/>
      <c r="Z1927" s="37"/>
    </row>
    <row r="1928" spans="2:26" ht="15.75" hidden="1">
      <c r="B1928" s="40" t="s">
        <v>124</v>
      </c>
      <c r="C1928" s="20">
        <v>183</v>
      </c>
      <c r="D1928" s="20">
        <v>92</v>
      </c>
      <c r="E1928" s="20">
        <v>77</v>
      </c>
      <c r="F1928" s="18">
        <v>14</v>
      </c>
      <c r="G1928" s="98">
        <f t="shared" si="210"/>
        <v>50.27322404371585</v>
      </c>
      <c r="H1928" s="98">
        <f t="shared" si="211"/>
        <v>42.07650273224044</v>
      </c>
      <c r="I1928" s="98">
        <f t="shared" si="212"/>
        <v>7.650273224043716</v>
      </c>
      <c r="J1928" s="25"/>
      <c r="U1928" s="37"/>
      <c r="V1928" s="37"/>
      <c r="W1928" s="37"/>
      <c r="X1928" s="37"/>
      <c r="Y1928" s="37"/>
      <c r="Z1928" s="37"/>
    </row>
    <row r="1929" spans="2:26" ht="15.75" hidden="1">
      <c r="B1929" s="40" t="s">
        <v>207</v>
      </c>
      <c r="C1929" s="20">
        <v>824</v>
      </c>
      <c r="D1929" s="20">
        <v>579</v>
      </c>
      <c r="E1929" s="20">
        <v>195</v>
      </c>
      <c r="F1929" s="18">
        <v>50</v>
      </c>
      <c r="G1929" s="98">
        <f t="shared" si="210"/>
        <v>70.26699029126213</v>
      </c>
      <c r="H1929" s="98">
        <f t="shared" si="211"/>
        <v>23.66504854368932</v>
      </c>
      <c r="I1929" s="98">
        <f t="shared" si="212"/>
        <v>6.067961165048544</v>
      </c>
      <c r="J1929" s="25"/>
      <c r="U1929" s="37"/>
      <c r="V1929" s="37"/>
      <c r="W1929" s="37"/>
      <c r="X1929" s="37"/>
      <c r="Y1929" s="37"/>
      <c r="Z1929" s="37"/>
    </row>
    <row r="1930" spans="2:26" ht="15.75" hidden="1">
      <c r="B1930" s="40" t="s">
        <v>208</v>
      </c>
      <c r="C1930" s="20">
        <v>2108</v>
      </c>
      <c r="D1930" s="20">
        <v>1470</v>
      </c>
      <c r="E1930" s="20">
        <v>619</v>
      </c>
      <c r="F1930" s="18">
        <v>19</v>
      </c>
      <c r="G1930" s="98">
        <f t="shared" si="210"/>
        <v>69.73434535104364</v>
      </c>
      <c r="H1930" s="98">
        <f t="shared" si="211"/>
        <v>29.364326375711574</v>
      </c>
      <c r="I1930" s="98">
        <f t="shared" si="212"/>
        <v>0.9013282732447818</v>
      </c>
      <c r="J1930" s="25"/>
      <c r="U1930" s="37"/>
      <c r="V1930" s="37"/>
      <c r="W1930" s="37"/>
      <c r="X1930" s="37"/>
      <c r="Y1930" s="37"/>
      <c r="Z1930" s="37"/>
    </row>
    <row r="1931" spans="2:26" ht="15.75" hidden="1">
      <c r="B1931" s="40" t="s">
        <v>209</v>
      </c>
      <c r="C1931" s="20">
        <v>3081</v>
      </c>
      <c r="D1931" s="20">
        <v>2873</v>
      </c>
      <c r="E1931" s="20">
        <v>164</v>
      </c>
      <c r="F1931" s="18">
        <v>44</v>
      </c>
      <c r="G1931" s="98">
        <f t="shared" si="210"/>
        <v>93.24894514767934</v>
      </c>
      <c r="H1931" s="98">
        <f t="shared" si="211"/>
        <v>5.322947095098994</v>
      </c>
      <c r="I1931" s="98">
        <f t="shared" si="212"/>
        <v>1.4281077572216814</v>
      </c>
      <c r="J1931" s="25"/>
      <c r="U1931" s="37"/>
      <c r="V1931" s="37"/>
      <c r="W1931" s="37"/>
      <c r="X1931" s="37"/>
      <c r="Y1931" s="37"/>
      <c r="Z1931" s="37"/>
    </row>
    <row r="1932" spans="2:26" ht="15.75" hidden="1">
      <c r="B1932" s="40" t="s">
        <v>210</v>
      </c>
      <c r="C1932" s="20">
        <v>1981</v>
      </c>
      <c r="D1932" s="20">
        <v>1448</v>
      </c>
      <c r="E1932" s="20">
        <v>347</v>
      </c>
      <c r="F1932" s="18">
        <v>186</v>
      </c>
      <c r="G1932" s="98">
        <f t="shared" si="210"/>
        <v>73.09439676930843</v>
      </c>
      <c r="H1932" s="98">
        <f t="shared" si="211"/>
        <v>17.51640585562847</v>
      </c>
      <c r="I1932" s="98">
        <f t="shared" si="212"/>
        <v>9.3891973750631</v>
      </c>
      <c r="J1932" s="25"/>
      <c r="U1932" s="37"/>
      <c r="V1932" s="37"/>
      <c r="W1932" s="37"/>
      <c r="X1932" s="37"/>
      <c r="Y1932" s="37"/>
      <c r="Z1932" s="37"/>
    </row>
    <row r="1933" spans="2:26" ht="15.75" hidden="1">
      <c r="B1933" s="40" t="s">
        <v>211</v>
      </c>
      <c r="C1933" s="20">
        <v>392</v>
      </c>
      <c r="D1933" s="20">
        <v>217</v>
      </c>
      <c r="E1933" s="20">
        <v>128</v>
      </c>
      <c r="F1933" s="18">
        <v>47</v>
      </c>
      <c r="G1933" s="98">
        <f t="shared" si="210"/>
        <v>55.35714285714286</v>
      </c>
      <c r="H1933" s="98">
        <f t="shared" si="211"/>
        <v>32.6530612244898</v>
      </c>
      <c r="I1933" s="98">
        <f t="shared" si="212"/>
        <v>11.989795918367346</v>
      </c>
      <c r="J1933" s="25"/>
      <c r="U1933" s="37"/>
      <c r="V1933" s="37"/>
      <c r="W1933" s="37"/>
      <c r="X1933" s="37"/>
      <c r="Y1933" s="37"/>
      <c r="Z1933" s="37"/>
    </row>
    <row r="1934" spans="2:26" ht="15.75" hidden="1">
      <c r="B1934" s="26" t="s">
        <v>230</v>
      </c>
      <c r="C1934" s="16"/>
      <c r="D1934" s="16"/>
      <c r="E1934" s="16"/>
      <c r="F1934" s="16"/>
      <c r="G1934" s="16"/>
      <c r="H1934" s="16"/>
      <c r="I1934" s="16"/>
      <c r="J1934" s="16"/>
      <c r="K1934" s="16"/>
      <c r="L1934" s="26"/>
      <c r="U1934" s="37"/>
      <c r="V1934" s="37"/>
      <c r="W1934" s="37"/>
      <c r="X1934" s="37"/>
      <c r="Y1934" s="37"/>
      <c r="Z1934" s="37"/>
    </row>
    <row r="1935" spans="2:26" s="43" customFormat="1" ht="15.75" hidden="1">
      <c r="B1935" s="26"/>
      <c r="C1935" s="16"/>
      <c r="D1935" s="16"/>
      <c r="E1935" s="16"/>
      <c r="F1935" s="16"/>
      <c r="G1935" s="16"/>
      <c r="H1935" s="16"/>
      <c r="I1935" s="16"/>
      <c r="J1935" s="46"/>
      <c r="K1935" s="46"/>
      <c r="L1935" s="42"/>
      <c r="U1935" s="37"/>
      <c r="V1935" s="37"/>
      <c r="W1935" s="37"/>
      <c r="X1935" s="37"/>
      <c r="Y1935" s="37"/>
      <c r="Z1935" s="37"/>
    </row>
    <row r="1936" spans="2:26" ht="15.75" hidden="1">
      <c r="B1936" s="190" t="s">
        <v>14</v>
      </c>
      <c r="C1936" s="190"/>
      <c r="D1936" s="190"/>
      <c r="E1936" s="190"/>
      <c r="F1936" s="190"/>
      <c r="G1936" s="190"/>
      <c r="H1936" s="190"/>
      <c r="I1936" s="190"/>
      <c r="J1936" s="190"/>
      <c r="K1936" s="190"/>
      <c r="U1936" s="37"/>
      <c r="V1936" s="37"/>
      <c r="W1936" s="37"/>
      <c r="X1936" s="37"/>
      <c r="Y1936" s="37"/>
      <c r="Z1936" s="37"/>
    </row>
    <row r="1937" spans="2:26" ht="15" customHeight="1" hidden="1">
      <c r="B1937" s="36"/>
      <c r="C1937" s="100" t="s">
        <v>85</v>
      </c>
      <c r="D1937" s="100" t="s">
        <v>86</v>
      </c>
      <c r="E1937" s="100" t="s">
        <v>87</v>
      </c>
      <c r="F1937" s="100" t="s">
        <v>88</v>
      </c>
      <c r="G1937" s="100" t="s">
        <v>89</v>
      </c>
      <c r="H1937" s="100" t="s">
        <v>90</v>
      </c>
      <c r="I1937" s="100" t="s">
        <v>91</v>
      </c>
      <c r="J1937" s="25"/>
      <c r="U1937" s="37"/>
      <c r="V1937" s="37"/>
      <c r="W1937" s="37"/>
      <c r="X1937" s="37"/>
      <c r="Y1937" s="37"/>
      <c r="Z1937" s="37"/>
    </row>
    <row r="1938" spans="2:26" ht="15.75" hidden="1">
      <c r="B1938" s="22" t="s">
        <v>125</v>
      </c>
      <c r="C1938" s="51">
        <v>238217</v>
      </c>
      <c r="D1938" s="51">
        <v>145060</v>
      </c>
      <c r="E1938" s="51">
        <v>73286</v>
      </c>
      <c r="F1938" s="96">
        <v>19871</v>
      </c>
      <c r="G1938" s="98">
        <f>D1938/C1938*100</f>
        <v>60.89405877834076</v>
      </c>
      <c r="H1938" s="98">
        <f>E1938/C1938*100</f>
        <v>30.764387092440927</v>
      </c>
      <c r="I1938" s="98">
        <f>F1938/C1938*100</f>
        <v>8.341554129218318</v>
      </c>
      <c r="J1938" s="16"/>
      <c r="K1938" s="16"/>
      <c r="L1938" s="26"/>
      <c r="U1938" s="37"/>
      <c r="V1938" s="37"/>
      <c r="W1938" s="37"/>
      <c r="X1938" s="37"/>
      <c r="Y1938" s="37"/>
      <c r="Z1938" s="37"/>
    </row>
    <row r="1939" spans="2:26" ht="15.75" hidden="1">
      <c r="B1939" s="22" t="s">
        <v>304</v>
      </c>
      <c r="C1939" s="20">
        <f>SUM(C1940:C1953)</f>
        <v>23337</v>
      </c>
      <c r="D1939" s="20">
        <f>SUM(D1940:D1953)</f>
        <v>15650</v>
      </c>
      <c r="E1939" s="20">
        <f>SUM(E1940:E1953)</f>
        <v>6535</v>
      </c>
      <c r="F1939" s="18">
        <f>SUM(F1940:F1953)</f>
        <v>1152</v>
      </c>
      <c r="G1939" s="98">
        <f>D1939/C1939*100</f>
        <v>67.06089043150362</v>
      </c>
      <c r="H1939" s="98">
        <f>E1939/C1939*100</f>
        <v>28.00274242619017</v>
      </c>
      <c r="I1939" s="98">
        <f>F1939/C1939*100</f>
        <v>4.936367142306209</v>
      </c>
      <c r="J1939" s="25"/>
      <c r="U1939" s="37"/>
      <c r="V1939" s="37"/>
      <c r="W1939" s="37"/>
      <c r="X1939" s="37"/>
      <c r="Y1939" s="37"/>
      <c r="Z1939" s="37"/>
    </row>
    <row r="1940" spans="2:26" ht="15" customHeight="1" hidden="1">
      <c r="B1940" s="40" t="s">
        <v>50</v>
      </c>
      <c r="C1940" s="51">
        <v>416</v>
      </c>
      <c r="D1940" s="20">
        <v>335</v>
      </c>
      <c r="E1940" s="20">
        <v>48</v>
      </c>
      <c r="F1940" s="18">
        <v>33</v>
      </c>
      <c r="G1940" s="98">
        <f aca="true" t="shared" si="213" ref="G1940:G1953">D1940/C1940*100</f>
        <v>80.52884615384616</v>
      </c>
      <c r="H1940" s="98">
        <f aca="true" t="shared" si="214" ref="H1940:H1953">E1940/C1940*100</f>
        <v>11.538461538461538</v>
      </c>
      <c r="I1940" s="98">
        <f aca="true" t="shared" si="215" ref="I1940:I1953">F1940/C1940*100</f>
        <v>7.9326923076923075</v>
      </c>
      <c r="J1940" s="25"/>
      <c r="U1940" s="37"/>
      <c r="V1940" s="37"/>
      <c r="W1940" s="37"/>
      <c r="X1940" s="37"/>
      <c r="Y1940" s="37"/>
      <c r="Z1940" s="37"/>
    </row>
    <row r="1941" spans="2:26" ht="15.75" hidden="1">
      <c r="B1941" s="40" t="s">
        <v>235</v>
      </c>
      <c r="C1941" s="51">
        <v>7080</v>
      </c>
      <c r="D1941" s="20">
        <v>5657</v>
      </c>
      <c r="E1941" s="20">
        <v>1342</v>
      </c>
      <c r="F1941" s="18">
        <v>81</v>
      </c>
      <c r="G1941" s="98">
        <f t="shared" si="213"/>
        <v>79.90112994350282</v>
      </c>
      <c r="H1941" s="98">
        <f t="shared" si="214"/>
        <v>18.954802259887003</v>
      </c>
      <c r="I1941" s="98">
        <f t="shared" si="215"/>
        <v>1.1440677966101696</v>
      </c>
      <c r="J1941" s="25"/>
      <c r="U1941" s="37"/>
      <c r="V1941" s="37"/>
      <c r="W1941" s="37"/>
      <c r="X1941" s="37"/>
      <c r="Y1941" s="37"/>
      <c r="Z1941" s="37"/>
    </row>
    <row r="1942" spans="2:26" ht="15.75" hidden="1">
      <c r="B1942" s="40" t="s">
        <v>200</v>
      </c>
      <c r="C1942" s="20">
        <v>802</v>
      </c>
      <c r="D1942" s="20">
        <v>520</v>
      </c>
      <c r="E1942" s="20">
        <v>221</v>
      </c>
      <c r="F1942" s="18">
        <v>61</v>
      </c>
      <c r="G1942" s="98">
        <f t="shared" si="213"/>
        <v>64.83790523690773</v>
      </c>
      <c r="H1942" s="98">
        <f t="shared" si="214"/>
        <v>27.556109725685786</v>
      </c>
      <c r="I1942" s="98">
        <f t="shared" si="215"/>
        <v>7.605985037406484</v>
      </c>
      <c r="J1942" s="25"/>
      <c r="U1942" s="37"/>
      <c r="V1942" s="37"/>
      <c r="W1942" s="37"/>
      <c r="X1942" s="37"/>
      <c r="Y1942" s="37"/>
      <c r="Z1942" s="37"/>
    </row>
    <row r="1943" spans="2:26" ht="15.75" hidden="1">
      <c r="B1943" s="40" t="s">
        <v>201</v>
      </c>
      <c r="C1943" s="20">
        <v>383</v>
      </c>
      <c r="D1943" s="20">
        <v>269</v>
      </c>
      <c r="E1943" s="20">
        <v>95</v>
      </c>
      <c r="F1943" s="18">
        <v>19</v>
      </c>
      <c r="G1943" s="98">
        <f t="shared" si="213"/>
        <v>70.23498694516971</v>
      </c>
      <c r="H1943" s="98">
        <f t="shared" si="214"/>
        <v>24.804177545691903</v>
      </c>
      <c r="I1943" s="98">
        <f t="shared" si="215"/>
        <v>4.960835509138381</v>
      </c>
      <c r="J1943" s="25"/>
      <c r="U1943" s="37"/>
      <c r="V1943" s="37"/>
      <c r="W1943" s="37"/>
      <c r="X1943" s="37"/>
      <c r="Y1943" s="37"/>
      <c r="Z1943" s="37"/>
    </row>
    <row r="1944" spans="2:26" ht="15.75" hidden="1">
      <c r="B1944" s="40" t="s">
        <v>202</v>
      </c>
      <c r="C1944" s="20">
        <v>700</v>
      </c>
      <c r="D1944" s="20">
        <v>321</v>
      </c>
      <c r="E1944" s="20">
        <v>360</v>
      </c>
      <c r="F1944" s="18">
        <v>19</v>
      </c>
      <c r="G1944" s="98">
        <f t="shared" si="213"/>
        <v>45.857142857142854</v>
      </c>
      <c r="H1944" s="98">
        <f t="shared" si="214"/>
        <v>51.42857142857142</v>
      </c>
      <c r="I1944" s="98">
        <f t="shared" si="215"/>
        <v>2.7142857142857144</v>
      </c>
      <c r="J1944" s="25"/>
      <c r="U1944" s="37"/>
      <c r="V1944" s="37"/>
      <c r="W1944" s="37"/>
      <c r="X1944" s="37"/>
      <c r="Y1944" s="37"/>
      <c r="Z1944" s="37"/>
    </row>
    <row r="1945" spans="2:26" ht="15.75" hidden="1">
      <c r="B1945" s="40" t="s">
        <v>122</v>
      </c>
      <c r="C1945" s="20">
        <v>3744</v>
      </c>
      <c r="D1945" s="20">
        <v>2222</v>
      </c>
      <c r="E1945" s="20">
        <v>1408</v>
      </c>
      <c r="F1945" s="18">
        <v>114</v>
      </c>
      <c r="G1945" s="98">
        <f t="shared" si="213"/>
        <v>59.348290598290596</v>
      </c>
      <c r="H1945" s="98">
        <f t="shared" si="214"/>
        <v>37.60683760683761</v>
      </c>
      <c r="I1945" s="98">
        <f t="shared" si="215"/>
        <v>3.0448717948717947</v>
      </c>
      <c r="J1945" s="25"/>
      <c r="U1945" s="37"/>
      <c r="V1945" s="37"/>
      <c r="W1945" s="37"/>
      <c r="X1945" s="37"/>
      <c r="Y1945" s="37"/>
      <c r="Z1945" s="37"/>
    </row>
    <row r="1946" spans="2:26" ht="15.75" hidden="1">
      <c r="B1946" s="40" t="s">
        <v>204</v>
      </c>
      <c r="C1946" s="20">
        <v>1519</v>
      </c>
      <c r="D1946" s="20">
        <v>914</v>
      </c>
      <c r="E1946" s="20">
        <v>529</v>
      </c>
      <c r="F1946" s="18">
        <v>76</v>
      </c>
      <c r="G1946" s="98">
        <f t="shared" si="213"/>
        <v>60.17116524028966</v>
      </c>
      <c r="H1946" s="98">
        <f t="shared" si="214"/>
        <v>34.825543120473995</v>
      </c>
      <c r="I1946" s="98">
        <f t="shared" si="215"/>
        <v>5.003291639236339</v>
      </c>
      <c r="J1946" s="25"/>
      <c r="U1946" s="37"/>
      <c r="V1946" s="37"/>
      <c r="W1946" s="37"/>
      <c r="X1946" s="37"/>
      <c r="Y1946" s="37"/>
      <c r="Z1946" s="37"/>
    </row>
    <row r="1947" spans="2:26" ht="15.75" hidden="1">
      <c r="B1947" s="40" t="s">
        <v>205</v>
      </c>
      <c r="C1947" s="20">
        <v>285</v>
      </c>
      <c r="D1947" s="20">
        <v>207</v>
      </c>
      <c r="E1947" s="20">
        <v>77</v>
      </c>
      <c r="F1947" s="18">
        <v>1</v>
      </c>
      <c r="G1947" s="98">
        <f t="shared" si="213"/>
        <v>72.63157894736842</v>
      </c>
      <c r="H1947" s="98">
        <f t="shared" si="214"/>
        <v>27.017543859649123</v>
      </c>
      <c r="I1947" s="98">
        <f t="shared" si="215"/>
        <v>0.3508771929824561</v>
      </c>
      <c r="J1947" s="25"/>
      <c r="U1947" s="37"/>
      <c r="V1947" s="37"/>
      <c r="W1947" s="37"/>
      <c r="X1947" s="37"/>
      <c r="Y1947" s="37"/>
      <c r="Z1947" s="37"/>
    </row>
    <row r="1948" spans="2:26" ht="15.75" hidden="1">
      <c r="B1948" s="40" t="s">
        <v>124</v>
      </c>
      <c r="C1948" s="20">
        <v>131</v>
      </c>
      <c r="D1948" s="20">
        <v>59</v>
      </c>
      <c r="E1948" s="20">
        <v>67</v>
      </c>
      <c r="F1948" s="18">
        <v>5</v>
      </c>
      <c r="G1948" s="98">
        <f t="shared" si="213"/>
        <v>45.038167938931295</v>
      </c>
      <c r="H1948" s="98">
        <f t="shared" si="214"/>
        <v>51.14503816793893</v>
      </c>
      <c r="I1948" s="98">
        <f t="shared" si="215"/>
        <v>3.816793893129771</v>
      </c>
      <c r="J1948" s="25"/>
      <c r="U1948" s="37"/>
      <c r="V1948" s="37"/>
      <c r="W1948" s="37"/>
      <c r="X1948" s="37"/>
      <c r="Y1948" s="37"/>
      <c r="Z1948" s="37"/>
    </row>
    <row r="1949" spans="2:26" ht="15.75" hidden="1">
      <c r="B1949" s="40" t="s">
        <v>207</v>
      </c>
      <c r="C1949" s="20">
        <v>811</v>
      </c>
      <c r="D1949" s="20">
        <v>598</v>
      </c>
      <c r="E1949" s="20">
        <v>179</v>
      </c>
      <c r="F1949" s="18">
        <v>34</v>
      </c>
      <c r="G1949" s="98">
        <f t="shared" si="213"/>
        <v>73.73612823674476</v>
      </c>
      <c r="H1949" s="98">
        <f t="shared" si="214"/>
        <v>22.071516646115906</v>
      </c>
      <c r="I1949" s="98">
        <f t="shared" si="215"/>
        <v>4.192355117139334</v>
      </c>
      <c r="J1949" s="25"/>
      <c r="U1949" s="37"/>
      <c r="V1949" s="37"/>
      <c r="W1949" s="37"/>
      <c r="X1949" s="37"/>
      <c r="Y1949" s="37"/>
      <c r="Z1949" s="37"/>
    </row>
    <row r="1950" spans="2:26" ht="15.75" hidden="1">
      <c r="B1950" s="40" t="s">
        <v>208</v>
      </c>
      <c r="C1950" s="20">
        <v>2102</v>
      </c>
      <c r="D1950" s="20">
        <v>1382</v>
      </c>
      <c r="E1950" s="20">
        <v>701</v>
      </c>
      <c r="F1950" s="18">
        <v>19</v>
      </c>
      <c r="G1950" s="98">
        <f t="shared" si="213"/>
        <v>65.74690770694576</v>
      </c>
      <c r="H1950" s="98">
        <f t="shared" si="214"/>
        <v>33.34919124643197</v>
      </c>
      <c r="I1950" s="98">
        <f t="shared" si="215"/>
        <v>0.9039010466222646</v>
      </c>
      <c r="J1950" s="25"/>
      <c r="U1950" s="37"/>
      <c r="V1950" s="37"/>
      <c r="W1950" s="37"/>
      <c r="X1950" s="37"/>
      <c r="Y1950" s="37"/>
      <c r="Z1950" s="37"/>
    </row>
    <row r="1951" spans="2:26" ht="15.75" hidden="1">
      <c r="B1951" s="40" t="s">
        <v>209</v>
      </c>
      <c r="C1951" s="20">
        <v>3074</v>
      </c>
      <c r="D1951" s="20">
        <v>1810</v>
      </c>
      <c r="E1951" s="20">
        <v>800</v>
      </c>
      <c r="F1951" s="18">
        <v>464</v>
      </c>
      <c r="G1951" s="98">
        <f t="shared" si="213"/>
        <v>58.88093689004555</v>
      </c>
      <c r="H1951" s="98">
        <f t="shared" si="214"/>
        <v>26.024723487312944</v>
      </c>
      <c r="I1951" s="98">
        <f t="shared" si="215"/>
        <v>15.09433962264151</v>
      </c>
      <c r="J1951" s="25"/>
      <c r="U1951" s="37"/>
      <c r="V1951" s="37"/>
      <c r="W1951" s="37"/>
      <c r="X1951" s="37"/>
      <c r="Y1951" s="37"/>
      <c r="Z1951" s="37"/>
    </row>
    <row r="1952" spans="2:26" ht="15.75" hidden="1">
      <c r="B1952" s="40" t="s">
        <v>210</v>
      </c>
      <c r="C1952" s="20">
        <v>1946</v>
      </c>
      <c r="D1952" s="20">
        <v>1165</v>
      </c>
      <c r="E1952" s="20">
        <v>596</v>
      </c>
      <c r="F1952" s="18">
        <v>185</v>
      </c>
      <c r="G1952" s="98">
        <f t="shared" si="213"/>
        <v>59.86639260020555</v>
      </c>
      <c r="H1952" s="98">
        <f t="shared" si="214"/>
        <v>30.62692702980473</v>
      </c>
      <c r="I1952" s="98">
        <f t="shared" si="215"/>
        <v>9.506680369989724</v>
      </c>
      <c r="J1952" s="25"/>
      <c r="U1952" s="37"/>
      <c r="V1952" s="37"/>
      <c r="W1952" s="37"/>
      <c r="X1952" s="37"/>
      <c r="Y1952" s="37"/>
      <c r="Z1952" s="37"/>
    </row>
    <row r="1953" spans="2:26" ht="15.75" hidden="1">
      <c r="B1953" s="40" t="s">
        <v>211</v>
      </c>
      <c r="C1953" s="20">
        <v>344</v>
      </c>
      <c r="D1953" s="20">
        <v>191</v>
      </c>
      <c r="E1953" s="20">
        <v>112</v>
      </c>
      <c r="F1953" s="18">
        <v>41</v>
      </c>
      <c r="G1953" s="98">
        <f t="shared" si="213"/>
        <v>55.52325581395349</v>
      </c>
      <c r="H1953" s="98">
        <f t="shared" si="214"/>
        <v>32.55813953488372</v>
      </c>
      <c r="I1953" s="98">
        <f t="shared" si="215"/>
        <v>11.918604651162791</v>
      </c>
      <c r="J1953" s="25"/>
      <c r="U1953" s="37"/>
      <c r="V1953" s="37"/>
      <c r="W1953" s="37"/>
      <c r="X1953" s="37"/>
      <c r="Y1953" s="37"/>
      <c r="Z1953" s="37"/>
    </row>
    <row r="1954" spans="2:26" ht="15.75" hidden="1">
      <c r="B1954" s="26" t="s">
        <v>230</v>
      </c>
      <c r="C1954" s="16"/>
      <c r="D1954" s="16"/>
      <c r="E1954" s="16"/>
      <c r="F1954" s="16"/>
      <c r="G1954" s="16"/>
      <c r="H1954" s="16"/>
      <c r="I1954" s="16"/>
      <c r="J1954" s="16"/>
      <c r="K1954" s="16"/>
      <c r="L1954" s="26"/>
      <c r="U1954" s="37"/>
      <c r="V1954" s="37"/>
      <c r="W1954" s="37"/>
      <c r="X1954" s="37"/>
      <c r="Y1954" s="37"/>
      <c r="Z1954" s="37"/>
    </row>
    <row r="1955" spans="2:26" s="43" customFormat="1" ht="15.75" hidden="1">
      <c r="B1955" s="26"/>
      <c r="C1955" s="16"/>
      <c r="D1955" s="16"/>
      <c r="E1955" s="16"/>
      <c r="F1955" s="16"/>
      <c r="G1955" s="16"/>
      <c r="H1955" s="16"/>
      <c r="I1955" s="16"/>
      <c r="J1955" s="46"/>
      <c r="K1955" s="46"/>
      <c r="L1955" s="42"/>
      <c r="U1955" s="37"/>
      <c r="V1955" s="37"/>
      <c r="W1955" s="37"/>
      <c r="X1955" s="37"/>
      <c r="Y1955" s="37"/>
      <c r="Z1955" s="37"/>
    </row>
    <row r="1956" spans="2:26" ht="15.75" hidden="1">
      <c r="B1956" s="186" t="s">
        <v>13</v>
      </c>
      <c r="C1956" s="186"/>
      <c r="D1956" s="186"/>
      <c r="E1956" s="186"/>
      <c r="F1956" s="186"/>
      <c r="G1956" s="186"/>
      <c r="H1956" s="186"/>
      <c r="I1956" s="186"/>
      <c r="J1956" s="186"/>
      <c r="K1956" s="186"/>
      <c r="U1956" s="37"/>
      <c r="V1956" s="37"/>
      <c r="W1956" s="37"/>
      <c r="X1956" s="37"/>
      <c r="Y1956" s="37"/>
      <c r="Z1956" s="37"/>
    </row>
    <row r="1957" spans="2:26" ht="15" customHeight="1" hidden="1">
      <c r="B1957" s="36"/>
      <c r="C1957" s="100" t="s">
        <v>85</v>
      </c>
      <c r="D1957" s="100" t="s">
        <v>86</v>
      </c>
      <c r="E1957" s="100" t="s">
        <v>87</v>
      </c>
      <c r="F1957" s="100" t="s">
        <v>88</v>
      </c>
      <c r="G1957" s="100" t="s">
        <v>89</v>
      </c>
      <c r="H1957" s="100" t="s">
        <v>90</v>
      </c>
      <c r="I1957" s="100" t="s">
        <v>91</v>
      </c>
      <c r="J1957" s="25"/>
      <c r="U1957" s="37"/>
      <c r="V1957" s="37"/>
      <c r="W1957" s="37"/>
      <c r="X1957" s="37"/>
      <c r="Y1957" s="37"/>
      <c r="Z1957" s="37"/>
    </row>
    <row r="1958" spans="2:26" ht="15.75" hidden="1">
      <c r="B1958" s="22" t="s">
        <v>125</v>
      </c>
      <c r="C1958" s="51">
        <v>233019</v>
      </c>
      <c r="D1958" s="51">
        <v>133081</v>
      </c>
      <c r="E1958" s="51">
        <v>83052</v>
      </c>
      <c r="F1958" s="96">
        <v>16886</v>
      </c>
      <c r="G1958" s="98">
        <f>D1958/C1958*100</f>
        <v>57.11165183954956</v>
      </c>
      <c r="H1958" s="98">
        <f>E1958/C1958*100</f>
        <v>35.64172878606466</v>
      </c>
      <c r="I1958" s="98">
        <f>F1958/C1958*100</f>
        <v>7.246619374385779</v>
      </c>
      <c r="J1958" s="16"/>
      <c r="K1958" s="16"/>
      <c r="L1958" s="26"/>
      <c r="U1958" s="37"/>
      <c r="V1958" s="37"/>
      <c r="W1958" s="37"/>
      <c r="X1958" s="37"/>
      <c r="Y1958" s="37"/>
      <c r="Z1958" s="37"/>
    </row>
    <row r="1959" spans="2:26" ht="15.75" hidden="1">
      <c r="B1959" s="22" t="s">
        <v>304</v>
      </c>
      <c r="C1959" s="20">
        <f>SUM(C1960:C1973)</f>
        <v>22261</v>
      </c>
      <c r="D1959" s="20">
        <f>SUM(D1960:D1973)</f>
        <v>14307</v>
      </c>
      <c r="E1959" s="20">
        <f>SUM(E1960:E1973)</f>
        <v>7043</v>
      </c>
      <c r="F1959" s="18">
        <f>SUM(F1960:F1973)</f>
        <v>911</v>
      </c>
      <c r="G1959" s="98">
        <f>D1959/C1959*100</f>
        <v>64.26934998427744</v>
      </c>
      <c r="H1959" s="98">
        <f>E1959/C1959*100</f>
        <v>31.638291181887606</v>
      </c>
      <c r="I1959" s="98">
        <f>F1959/C1959*100</f>
        <v>4.092358833834958</v>
      </c>
      <c r="J1959" s="25"/>
      <c r="U1959" s="37"/>
      <c r="V1959" s="37"/>
      <c r="W1959" s="37"/>
      <c r="X1959" s="37"/>
      <c r="Y1959" s="37"/>
      <c r="Z1959" s="37"/>
    </row>
    <row r="1960" spans="2:26" ht="15" customHeight="1" hidden="1">
      <c r="B1960" s="40" t="s">
        <v>50</v>
      </c>
      <c r="C1960" s="51">
        <v>412</v>
      </c>
      <c r="D1960" s="20">
        <v>300</v>
      </c>
      <c r="E1960" s="20">
        <v>57</v>
      </c>
      <c r="F1960" s="18">
        <v>55</v>
      </c>
      <c r="G1960" s="98">
        <f aca="true" t="shared" si="216" ref="G1960:G1973">D1960/C1960*100</f>
        <v>72.81553398058253</v>
      </c>
      <c r="H1960" s="98">
        <f aca="true" t="shared" si="217" ref="H1960:H1973">E1960/C1960*100</f>
        <v>13.834951456310678</v>
      </c>
      <c r="I1960" s="98">
        <f aca="true" t="shared" si="218" ref="I1960:I1973">F1960/C1960*100</f>
        <v>13.349514563106796</v>
      </c>
      <c r="J1960" s="25"/>
      <c r="U1960" s="37"/>
      <c r="V1960" s="37"/>
      <c r="W1960" s="37"/>
      <c r="X1960" s="37"/>
      <c r="Y1960" s="37"/>
      <c r="Z1960" s="37"/>
    </row>
    <row r="1961" spans="2:26" ht="15.75" hidden="1">
      <c r="B1961" s="40" t="s">
        <v>235</v>
      </c>
      <c r="C1961" s="51">
        <v>6696</v>
      </c>
      <c r="D1961" s="20">
        <v>5050</v>
      </c>
      <c r="E1961" s="20">
        <v>1508</v>
      </c>
      <c r="F1961" s="18">
        <v>138</v>
      </c>
      <c r="G1961" s="98">
        <f t="shared" si="216"/>
        <v>75.41816009557945</v>
      </c>
      <c r="H1961" s="98">
        <f t="shared" si="217"/>
        <v>22.520908004778974</v>
      </c>
      <c r="I1961" s="98">
        <f t="shared" si="218"/>
        <v>2.0609318996415773</v>
      </c>
      <c r="J1961" s="25"/>
      <c r="U1961" s="37"/>
      <c r="V1961" s="37"/>
      <c r="W1961" s="37"/>
      <c r="X1961" s="37"/>
      <c r="Y1961" s="37"/>
      <c r="Z1961" s="37"/>
    </row>
    <row r="1962" spans="2:26" ht="15.75" hidden="1">
      <c r="B1962" s="40" t="s">
        <v>200</v>
      </c>
      <c r="C1962" s="20">
        <v>759</v>
      </c>
      <c r="D1962" s="20">
        <v>454</v>
      </c>
      <c r="E1962" s="20">
        <v>266</v>
      </c>
      <c r="F1962" s="18">
        <v>39</v>
      </c>
      <c r="G1962" s="98">
        <f t="shared" si="216"/>
        <v>59.81554677206851</v>
      </c>
      <c r="H1962" s="98">
        <f t="shared" si="217"/>
        <v>35.046113306982875</v>
      </c>
      <c r="I1962" s="98">
        <f t="shared" si="218"/>
        <v>5.138339920948617</v>
      </c>
      <c r="J1962" s="25"/>
      <c r="U1962" s="37"/>
      <c r="V1962" s="37"/>
      <c r="W1962" s="37"/>
      <c r="X1962" s="37"/>
      <c r="Y1962" s="37"/>
      <c r="Z1962" s="37"/>
    </row>
    <row r="1963" spans="2:26" ht="15.75" hidden="1">
      <c r="B1963" s="40" t="s">
        <v>201</v>
      </c>
      <c r="C1963" s="20">
        <v>393</v>
      </c>
      <c r="D1963" s="20">
        <v>253</v>
      </c>
      <c r="E1963" s="20">
        <v>125</v>
      </c>
      <c r="F1963" s="18">
        <v>15</v>
      </c>
      <c r="G1963" s="98">
        <f t="shared" si="216"/>
        <v>64.3765903307888</v>
      </c>
      <c r="H1963" s="98">
        <f t="shared" si="217"/>
        <v>31.806615776081426</v>
      </c>
      <c r="I1963" s="98">
        <f t="shared" si="218"/>
        <v>3.816793893129771</v>
      </c>
      <c r="J1963" s="25"/>
      <c r="U1963" s="37"/>
      <c r="V1963" s="37"/>
      <c r="W1963" s="37"/>
      <c r="X1963" s="37"/>
      <c r="Y1963" s="37"/>
      <c r="Z1963" s="37"/>
    </row>
    <row r="1964" spans="2:26" ht="15.75" hidden="1">
      <c r="B1964" s="40" t="s">
        <v>202</v>
      </c>
      <c r="C1964" s="20">
        <v>710</v>
      </c>
      <c r="D1964" s="20">
        <v>284</v>
      </c>
      <c r="E1964" s="20">
        <v>421</v>
      </c>
      <c r="F1964" s="18">
        <v>5</v>
      </c>
      <c r="G1964" s="98">
        <f t="shared" si="216"/>
        <v>40</v>
      </c>
      <c r="H1964" s="98">
        <f t="shared" si="217"/>
        <v>59.29577464788732</v>
      </c>
      <c r="I1964" s="98">
        <f t="shared" si="218"/>
        <v>0.7042253521126761</v>
      </c>
      <c r="J1964" s="25"/>
      <c r="U1964" s="37"/>
      <c r="V1964" s="37"/>
      <c r="W1964" s="37"/>
      <c r="X1964" s="37"/>
      <c r="Y1964" s="37"/>
      <c r="Z1964" s="37"/>
    </row>
    <row r="1965" spans="2:26" ht="15.75" hidden="1">
      <c r="B1965" s="40" t="s">
        <v>122</v>
      </c>
      <c r="C1965" s="20">
        <v>3495</v>
      </c>
      <c r="D1965" s="20">
        <v>1957</v>
      </c>
      <c r="E1965" s="20">
        <v>1458</v>
      </c>
      <c r="F1965" s="18">
        <v>80</v>
      </c>
      <c r="G1965" s="98">
        <f t="shared" si="216"/>
        <v>55.99427753934192</v>
      </c>
      <c r="H1965" s="98">
        <f t="shared" si="217"/>
        <v>41.71673819742489</v>
      </c>
      <c r="I1965" s="98">
        <f t="shared" si="218"/>
        <v>2.28898426323319</v>
      </c>
      <c r="J1965" s="25"/>
      <c r="U1965" s="37"/>
      <c r="V1965" s="37"/>
      <c r="W1965" s="37"/>
      <c r="X1965" s="37"/>
      <c r="Y1965" s="37"/>
      <c r="Z1965" s="37"/>
    </row>
    <row r="1966" spans="2:26" ht="15.75" hidden="1">
      <c r="B1966" s="40" t="s">
        <v>204</v>
      </c>
      <c r="C1966" s="20">
        <v>1383</v>
      </c>
      <c r="D1966" s="20">
        <v>765</v>
      </c>
      <c r="E1966" s="20">
        <v>545</v>
      </c>
      <c r="F1966" s="18">
        <v>73</v>
      </c>
      <c r="G1966" s="98">
        <f t="shared" si="216"/>
        <v>55.31453362255966</v>
      </c>
      <c r="H1966" s="98">
        <f t="shared" si="217"/>
        <v>39.40708604483008</v>
      </c>
      <c r="I1966" s="98">
        <f t="shared" si="218"/>
        <v>5.278380332610268</v>
      </c>
      <c r="J1966" s="25"/>
      <c r="U1966" s="37"/>
      <c r="V1966" s="37"/>
      <c r="W1966" s="37"/>
      <c r="X1966" s="37"/>
      <c r="Y1966" s="37"/>
      <c r="Z1966" s="37"/>
    </row>
    <row r="1967" spans="2:26" ht="15.75" hidden="1">
      <c r="B1967" s="40" t="s">
        <v>205</v>
      </c>
      <c r="C1967" s="20">
        <v>243</v>
      </c>
      <c r="D1967" s="20">
        <v>171</v>
      </c>
      <c r="E1967" s="20">
        <v>68</v>
      </c>
      <c r="F1967" s="18">
        <v>4</v>
      </c>
      <c r="G1967" s="98">
        <f t="shared" si="216"/>
        <v>70.37037037037037</v>
      </c>
      <c r="H1967" s="98">
        <f t="shared" si="217"/>
        <v>27.983539094650205</v>
      </c>
      <c r="I1967" s="98">
        <f t="shared" si="218"/>
        <v>1.646090534979424</v>
      </c>
      <c r="J1967" s="25"/>
      <c r="U1967" s="37"/>
      <c r="V1967" s="37"/>
      <c r="W1967" s="37"/>
      <c r="X1967" s="37"/>
      <c r="Y1967" s="37"/>
      <c r="Z1967" s="37"/>
    </row>
    <row r="1968" spans="2:26" ht="15.75" hidden="1">
      <c r="B1968" s="40" t="s">
        <v>124</v>
      </c>
      <c r="C1968" s="20">
        <v>111</v>
      </c>
      <c r="D1968" s="20">
        <v>52</v>
      </c>
      <c r="E1968" s="20">
        <v>43</v>
      </c>
      <c r="F1968" s="18">
        <v>16</v>
      </c>
      <c r="G1968" s="98">
        <f t="shared" si="216"/>
        <v>46.846846846846844</v>
      </c>
      <c r="H1968" s="98">
        <f t="shared" si="217"/>
        <v>38.73873873873874</v>
      </c>
      <c r="I1968" s="98">
        <f t="shared" si="218"/>
        <v>14.414414414414415</v>
      </c>
      <c r="J1968" s="25"/>
      <c r="U1968" s="37"/>
      <c r="V1968" s="37"/>
      <c r="W1968" s="37"/>
      <c r="X1968" s="37"/>
      <c r="Y1968" s="37"/>
      <c r="Z1968" s="37"/>
    </row>
    <row r="1969" spans="2:26" ht="15.75" hidden="1">
      <c r="B1969" s="40" t="s">
        <v>207</v>
      </c>
      <c r="C1969" s="20">
        <v>650</v>
      </c>
      <c r="D1969" s="20">
        <v>429</v>
      </c>
      <c r="E1969" s="20">
        <v>157</v>
      </c>
      <c r="F1969" s="18">
        <v>64</v>
      </c>
      <c r="G1969" s="98">
        <f t="shared" si="216"/>
        <v>66</v>
      </c>
      <c r="H1969" s="98">
        <f t="shared" si="217"/>
        <v>24.153846153846153</v>
      </c>
      <c r="I1969" s="98">
        <f t="shared" si="218"/>
        <v>9.846153846153847</v>
      </c>
      <c r="J1969" s="25"/>
      <c r="U1969" s="37"/>
      <c r="V1969" s="37"/>
      <c r="W1969" s="37"/>
      <c r="X1969" s="37"/>
      <c r="Y1969" s="37"/>
      <c r="Z1969" s="37"/>
    </row>
    <row r="1970" spans="2:26" ht="15.75" hidden="1">
      <c r="B1970" s="40" t="s">
        <v>208</v>
      </c>
      <c r="C1970" s="20">
        <v>2024</v>
      </c>
      <c r="D1970" s="20">
        <v>1312</v>
      </c>
      <c r="E1970" s="20">
        <v>692</v>
      </c>
      <c r="F1970" s="18">
        <v>20</v>
      </c>
      <c r="G1970" s="98">
        <f t="shared" si="216"/>
        <v>64.82213438735178</v>
      </c>
      <c r="H1970" s="98">
        <f t="shared" si="217"/>
        <v>34.18972332015811</v>
      </c>
      <c r="I1970" s="98">
        <f t="shared" si="218"/>
        <v>0.9881422924901186</v>
      </c>
      <c r="J1970" s="25"/>
      <c r="U1970" s="37"/>
      <c r="V1970" s="37"/>
      <c r="W1970" s="37"/>
      <c r="X1970" s="37"/>
      <c r="Y1970" s="37"/>
      <c r="Z1970" s="37"/>
    </row>
    <row r="1971" spans="2:26" ht="15.75" hidden="1">
      <c r="B1971" s="40" t="s">
        <v>209</v>
      </c>
      <c r="C1971" s="20">
        <v>3096</v>
      </c>
      <c r="D1971" s="20">
        <v>1896</v>
      </c>
      <c r="E1971" s="20">
        <v>840</v>
      </c>
      <c r="F1971" s="18">
        <v>360</v>
      </c>
      <c r="G1971" s="98">
        <f t="shared" si="216"/>
        <v>61.240310077519375</v>
      </c>
      <c r="H1971" s="98">
        <f t="shared" si="217"/>
        <v>27.131782945736433</v>
      </c>
      <c r="I1971" s="98">
        <f t="shared" si="218"/>
        <v>11.627906976744185</v>
      </c>
      <c r="J1971" s="25"/>
      <c r="U1971" s="37"/>
      <c r="V1971" s="37"/>
      <c r="W1971" s="37"/>
      <c r="X1971" s="37"/>
      <c r="Y1971" s="37"/>
      <c r="Z1971" s="37"/>
    </row>
    <row r="1972" spans="2:26" ht="15.75" hidden="1">
      <c r="B1972" s="40" t="s">
        <v>210</v>
      </c>
      <c r="C1972" s="20">
        <v>1972</v>
      </c>
      <c r="D1972" s="20">
        <v>1193</v>
      </c>
      <c r="E1972" s="20">
        <v>768</v>
      </c>
      <c r="F1972" s="18">
        <v>11</v>
      </c>
      <c r="G1972" s="98">
        <f t="shared" si="216"/>
        <v>60.496957403651116</v>
      </c>
      <c r="H1972" s="98">
        <f t="shared" si="217"/>
        <v>38.94523326572008</v>
      </c>
      <c r="I1972" s="98">
        <f t="shared" si="218"/>
        <v>0.5578093306288032</v>
      </c>
      <c r="J1972" s="25"/>
      <c r="U1972" s="37"/>
      <c r="V1972" s="37"/>
      <c r="W1972" s="37"/>
      <c r="X1972" s="37"/>
      <c r="Y1972" s="37"/>
      <c r="Z1972" s="37"/>
    </row>
    <row r="1973" spans="2:26" ht="15.75" hidden="1">
      <c r="B1973" s="40" t="s">
        <v>211</v>
      </c>
      <c r="C1973" s="20">
        <v>317</v>
      </c>
      <c r="D1973" s="20">
        <v>191</v>
      </c>
      <c r="E1973" s="20">
        <v>95</v>
      </c>
      <c r="F1973" s="18">
        <v>31</v>
      </c>
      <c r="G1973" s="98">
        <f t="shared" si="216"/>
        <v>60.252365930599375</v>
      </c>
      <c r="H1973" s="98">
        <f t="shared" si="217"/>
        <v>29.96845425867508</v>
      </c>
      <c r="I1973" s="98">
        <f t="shared" si="218"/>
        <v>9.779179810725552</v>
      </c>
      <c r="J1973" s="25"/>
      <c r="U1973" s="37"/>
      <c r="V1973" s="37"/>
      <c r="W1973" s="37"/>
      <c r="X1973" s="37"/>
      <c r="Y1973" s="37"/>
      <c r="Z1973" s="37"/>
    </row>
    <row r="1974" spans="2:26" ht="15.75" hidden="1">
      <c r="B1974" s="26" t="s">
        <v>230</v>
      </c>
      <c r="C1974" s="16"/>
      <c r="D1974" s="16"/>
      <c r="E1974" s="16"/>
      <c r="F1974" s="16"/>
      <c r="G1974" s="16"/>
      <c r="H1974" s="16"/>
      <c r="I1974" s="16"/>
      <c r="J1974" s="16"/>
      <c r="K1974" s="16"/>
      <c r="L1974" s="26"/>
      <c r="U1974" s="37"/>
      <c r="V1974" s="37"/>
      <c r="W1974" s="37"/>
      <c r="X1974" s="37"/>
      <c r="Y1974" s="37"/>
      <c r="Z1974" s="37"/>
    </row>
    <row r="1975" spans="2:26" s="43" customFormat="1" ht="15.75" hidden="1">
      <c r="B1975" s="26"/>
      <c r="C1975" s="16"/>
      <c r="D1975" s="16"/>
      <c r="E1975" s="16"/>
      <c r="F1975" s="16"/>
      <c r="G1975" s="16"/>
      <c r="H1975" s="16"/>
      <c r="I1975" s="16"/>
      <c r="J1975" s="46"/>
      <c r="K1975" s="46"/>
      <c r="L1975" s="42"/>
      <c r="U1975" s="37"/>
      <c r="V1975" s="37"/>
      <c r="W1975" s="37"/>
      <c r="X1975" s="37"/>
      <c r="Y1975" s="37"/>
      <c r="Z1975" s="37"/>
    </row>
    <row r="1976" spans="2:26" ht="15.75" hidden="1">
      <c r="B1976" s="186" t="s">
        <v>12</v>
      </c>
      <c r="C1976" s="186"/>
      <c r="D1976" s="186"/>
      <c r="E1976" s="186"/>
      <c r="F1976" s="186"/>
      <c r="G1976" s="186"/>
      <c r="H1976" s="186"/>
      <c r="I1976" s="186"/>
      <c r="J1976" s="186"/>
      <c r="K1976" s="186"/>
      <c r="U1976" s="37"/>
      <c r="V1976" s="37"/>
      <c r="W1976" s="37"/>
      <c r="X1976" s="37"/>
      <c r="Y1976" s="37"/>
      <c r="Z1976" s="37"/>
    </row>
    <row r="1977" spans="2:26" ht="15" customHeight="1" hidden="1">
      <c r="B1977" s="36"/>
      <c r="C1977" s="23" t="s">
        <v>85</v>
      </c>
      <c r="D1977" s="23" t="s">
        <v>86</v>
      </c>
      <c r="E1977" s="23" t="s">
        <v>87</v>
      </c>
      <c r="F1977" s="23" t="s">
        <v>88</v>
      </c>
      <c r="G1977" s="23" t="s">
        <v>89</v>
      </c>
      <c r="H1977" s="23" t="s">
        <v>90</v>
      </c>
      <c r="I1977" s="23" t="s">
        <v>91</v>
      </c>
      <c r="J1977" s="25"/>
      <c r="U1977" s="37"/>
      <c r="V1977" s="37"/>
      <c r="W1977" s="37"/>
      <c r="X1977" s="37"/>
      <c r="Y1977" s="37"/>
      <c r="Z1977" s="37"/>
    </row>
    <row r="1978" spans="2:26" ht="15.75" hidden="1">
      <c r="B1978" s="22" t="s">
        <v>125</v>
      </c>
      <c r="C1978" s="51">
        <v>221312</v>
      </c>
      <c r="D1978" s="51">
        <v>117234</v>
      </c>
      <c r="E1978" s="51">
        <v>91084</v>
      </c>
      <c r="F1978" s="96">
        <v>12994</v>
      </c>
      <c r="G1978" s="98">
        <f>D1978/C1978*100</f>
        <v>52.97227443609023</v>
      </c>
      <c r="H1978" s="98">
        <f>E1978/C1978*100</f>
        <v>41.15637651821862</v>
      </c>
      <c r="I1978" s="98">
        <f>F1978/C1978*100</f>
        <v>5.871349045691151</v>
      </c>
      <c r="J1978" s="16"/>
      <c r="K1978" s="16"/>
      <c r="L1978" s="26"/>
      <c r="U1978" s="37"/>
      <c r="V1978" s="37"/>
      <c r="W1978" s="37"/>
      <c r="X1978" s="37"/>
      <c r="Y1978" s="37"/>
      <c r="Z1978" s="37"/>
    </row>
    <row r="1979" spans="2:26" ht="15.75" hidden="1">
      <c r="B1979" s="22" t="s">
        <v>304</v>
      </c>
      <c r="C1979" s="20">
        <f>SUM(C1980:C1993)</f>
        <v>21131</v>
      </c>
      <c r="D1979" s="20">
        <f>SUM(D1980:D1993)</f>
        <v>12164</v>
      </c>
      <c r="E1979" s="20">
        <f>SUM(E1980:E1993)</f>
        <v>8221</v>
      </c>
      <c r="F1979" s="18">
        <f>SUM(F1980:F1993)</f>
        <v>709</v>
      </c>
      <c r="G1979" s="98">
        <f>D1979/C1979*100</f>
        <v>57.56471534712034</v>
      </c>
      <c r="H1979" s="98">
        <f>E1979/C1979*100</f>
        <v>38.904926411433436</v>
      </c>
      <c r="I1979" s="98">
        <f>F1979/C1979*100</f>
        <v>3.3552600444844067</v>
      </c>
      <c r="J1979" s="25"/>
      <c r="U1979" s="37"/>
      <c r="V1979" s="37"/>
      <c r="W1979" s="37"/>
      <c r="X1979" s="37"/>
      <c r="Y1979" s="37"/>
      <c r="Z1979" s="37"/>
    </row>
    <row r="1980" spans="2:26" ht="15" customHeight="1" hidden="1">
      <c r="B1980" s="40" t="s">
        <v>50</v>
      </c>
      <c r="C1980" s="51">
        <v>382</v>
      </c>
      <c r="D1980" s="20">
        <v>276</v>
      </c>
      <c r="E1980" s="20">
        <v>63</v>
      </c>
      <c r="F1980" s="18">
        <v>43</v>
      </c>
      <c r="G1980" s="98">
        <f aca="true" t="shared" si="219" ref="G1980:G1993">D1980/C1980*100</f>
        <v>72.25130890052355</v>
      </c>
      <c r="H1980" s="98">
        <f aca="true" t="shared" si="220" ref="H1980:H1993">E1980/C1980*100</f>
        <v>16.49214659685864</v>
      </c>
      <c r="I1980" s="98">
        <f aca="true" t="shared" si="221" ref="I1980:I1993">F1980/C1980*100</f>
        <v>11.2565445026178</v>
      </c>
      <c r="J1980" s="25"/>
      <c r="U1980" s="37"/>
      <c r="V1980" s="37"/>
      <c r="W1980" s="37"/>
      <c r="X1980" s="37"/>
      <c r="Y1980" s="37"/>
      <c r="Z1980" s="37"/>
    </row>
    <row r="1981" spans="2:26" ht="15.75" hidden="1">
      <c r="B1981" s="40" t="s">
        <v>235</v>
      </c>
      <c r="C1981" s="51">
        <v>6532</v>
      </c>
      <c r="D1981" s="20">
        <v>4197</v>
      </c>
      <c r="E1981" s="20">
        <v>2236</v>
      </c>
      <c r="F1981" s="18">
        <v>99</v>
      </c>
      <c r="G1981" s="98">
        <f t="shared" si="219"/>
        <v>64.25290875688916</v>
      </c>
      <c r="H1981" s="98">
        <f t="shared" si="220"/>
        <v>34.23147581139008</v>
      </c>
      <c r="I1981" s="98">
        <f t="shared" si="221"/>
        <v>1.5156154317207593</v>
      </c>
      <c r="J1981" s="25"/>
      <c r="U1981" s="37"/>
      <c r="V1981" s="37"/>
      <c r="W1981" s="37"/>
      <c r="X1981" s="37"/>
      <c r="Y1981" s="37"/>
      <c r="Z1981" s="37"/>
    </row>
    <row r="1982" spans="2:26" ht="15.75" hidden="1">
      <c r="B1982" s="40" t="s">
        <v>200</v>
      </c>
      <c r="C1982" s="20">
        <v>720</v>
      </c>
      <c r="D1982" s="20">
        <v>420</v>
      </c>
      <c r="E1982" s="20">
        <v>257</v>
      </c>
      <c r="F1982" s="18">
        <v>43</v>
      </c>
      <c r="G1982" s="98">
        <f t="shared" si="219"/>
        <v>58.333333333333336</v>
      </c>
      <c r="H1982" s="98">
        <f t="shared" si="220"/>
        <v>35.69444444444444</v>
      </c>
      <c r="I1982" s="98">
        <f t="shared" si="221"/>
        <v>5.972222222222222</v>
      </c>
      <c r="J1982" s="25"/>
      <c r="U1982" s="37"/>
      <c r="V1982" s="37"/>
      <c r="W1982" s="37"/>
      <c r="X1982" s="37"/>
      <c r="Y1982" s="37"/>
      <c r="Z1982" s="37"/>
    </row>
    <row r="1983" spans="2:26" ht="15.75" hidden="1">
      <c r="B1983" s="40" t="s">
        <v>201</v>
      </c>
      <c r="C1983" s="20">
        <v>386</v>
      </c>
      <c r="D1983" s="20">
        <v>258</v>
      </c>
      <c r="E1983" s="20">
        <v>109</v>
      </c>
      <c r="F1983" s="18">
        <v>19</v>
      </c>
      <c r="G1983" s="98">
        <f t="shared" si="219"/>
        <v>66.83937823834198</v>
      </c>
      <c r="H1983" s="98">
        <f t="shared" si="220"/>
        <v>28.238341968911918</v>
      </c>
      <c r="I1983" s="98">
        <f t="shared" si="221"/>
        <v>4.922279792746114</v>
      </c>
      <c r="J1983" s="25"/>
      <c r="U1983" s="37"/>
      <c r="V1983" s="37"/>
      <c r="W1983" s="37"/>
      <c r="X1983" s="37"/>
      <c r="Y1983" s="37"/>
      <c r="Z1983" s="37"/>
    </row>
    <row r="1984" spans="2:26" ht="15.75" hidden="1">
      <c r="B1984" s="40" t="s">
        <v>202</v>
      </c>
      <c r="C1984" s="20">
        <v>707</v>
      </c>
      <c r="D1984" s="20">
        <v>344</v>
      </c>
      <c r="E1984" s="20">
        <v>339</v>
      </c>
      <c r="F1984" s="18">
        <v>24</v>
      </c>
      <c r="G1984" s="98">
        <f t="shared" si="219"/>
        <v>48.656294200848656</v>
      </c>
      <c r="H1984" s="98">
        <f t="shared" si="220"/>
        <v>47.94908062234795</v>
      </c>
      <c r="I1984" s="98">
        <f t="shared" si="221"/>
        <v>3.3946251768033946</v>
      </c>
      <c r="J1984" s="25"/>
      <c r="U1984" s="37"/>
      <c r="V1984" s="37"/>
      <c r="W1984" s="37"/>
      <c r="X1984" s="37"/>
      <c r="Y1984" s="37"/>
      <c r="Z1984" s="37"/>
    </row>
    <row r="1985" spans="2:26" ht="15.75" hidden="1">
      <c r="B1985" s="40" t="s">
        <v>122</v>
      </c>
      <c r="C1985" s="20">
        <v>3259</v>
      </c>
      <c r="D1985" s="20">
        <v>1711</v>
      </c>
      <c r="E1985" s="20">
        <v>1441</v>
      </c>
      <c r="F1985" s="18">
        <v>70</v>
      </c>
      <c r="G1985" s="98">
        <f t="shared" si="219"/>
        <v>52.50076710647438</v>
      </c>
      <c r="H1985" s="98">
        <f t="shared" si="220"/>
        <v>44.21601718318502</v>
      </c>
      <c r="I1985" s="98">
        <f t="shared" si="221"/>
        <v>2.1478981282602025</v>
      </c>
      <c r="J1985" s="25"/>
      <c r="U1985" s="37"/>
      <c r="V1985" s="37"/>
      <c r="W1985" s="37"/>
      <c r="X1985" s="37"/>
      <c r="Y1985" s="37"/>
      <c r="Z1985" s="37"/>
    </row>
    <row r="1986" spans="2:26" ht="15.75" hidden="1">
      <c r="B1986" s="40" t="s">
        <v>204</v>
      </c>
      <c r="C1986" s="20">
        <v>1308</v>
      </c>
      <c r="D1986" s="20">
        <v>697</v>
      </c>
      <c r="E1986" s="20">
        <v>552</v>
      </c>
      <c r="F1986" s="18">
        <v>59</v>
      </c>
      <c r="G1986" s="98">
        <f t="shared" si="219"/>
        <v>53.28746177370031</v>
      </c>
      <c r="H1986" s="98">
        <f t="shared" si="220"/>
        <v>42.201834862385326</v>
      </c>
      <c r="I1986" s="98">
        <f t="shared" si="221"/>
        <v>4.510703363914373</v>
      </c>
      <c r="J1986" s="25"/>
      <c r="U1986" s="37"/>
      <c r="V1986" s="37"/>
      <c r="W1986" s="37"/>
      <c r="X1986" s="37"/>
      <c r="Y1986" s="37"/>
      <c r="Z1986" s="37"/>
    </row>
    <row r="1987" spans="2:26" ht="15.75" hidden="1">
      <c r="B1987" s="40" t="s">
        <v>205</v>
      </c>
      <c r="C1987" s="20">
        <v>252</v>
      </c>
      <c r="D1987" s="20">
        <v>133</v>
      </c>
      <c r="E1987" s="20">
        <v>104</v>
      </c>
      <c r="F1987" s="18">
        <v>15</v>
      </c>
      <c r="G1987" s="98">
        <f t="shared" si="219"/>
        <v>52.77777777777778</v>
      </c>
      <c r="H1987" s="98">
        <f t="shared" si="220"/>
        <v>41.269841269841265</v>
      </c>
      <c r="I1987" s="98">
        <f t="shared" si="221"/>
        <v>5.952380952380952</v>
      </c>
      <c r="J1987" s="25"/>
      <c r="U1987" s="37"/>
      <c r="V1987" s="37"/>
      <c r="W1987" s="37"/>
      <c r="X1987" s="37"/>
      <c r="Y1987" s="37"/>
      <c r="Z1987" s="37"/>
    </row>
    <row r="1988" spans="2:26" ht="15.75" hidden="1">
      <c r="B1988" s="40" t="s">
        <v>124</v>
      </c>
      <c r="C1988" s="20">
        <v>104</v>
      </c>
      <c r="D1988" s="20">
        <v>52</v>
      </c>
      <c r="E1988" s="20">
        <v>47</v>
      </c>
      <c r="F1988" s="18">
        <v>5</v>
      </c>
      <c r="G1988" s="98">
        <f t="shared" si="219"/>
        <v>50</v>
      </c>
      <c r="H1988" s="98">
        <f t="shared" si="220"/>
        <v>45.19230769230769</v>
      </c>
      <c r="I1988" s="98">
        <f t="shared" si="221"/>
        <v>4.807692307692308</v>
      </c>
      <c r="J1988" s="25"/>
      <c r="U1988" s="37"/>
      <c r="V1988" s="37"/>
      <c r="W1988" s="37"/>
      <c r="X1988" s="37"/>
      <c r="Y1988" s="37"/>
      <c r="Z1988" s="37"/>
    </row>
    <row r="1989" spans="2:26" ht="15.75" hidden="1">
      <c r="B1989" s="40" t="s">
        <v>207</v>
      </c>
      <c r="C1989" s="20">
        <v>604</v>
      </c>
      <c r="D1989" s="20">
        <v>372</v>
      </c>
      <c r="E1989" s="20">
        <v>167</v>
      </c>
      <c r="F1989" s="18">
        <v>65</v>
      </c>
      <c r="G1989" s="98">
        <f t="shared" si="219"/>
        <v>61.58940397350994</v>
      </c>
      <c r="H1989" s="98">
        <f t="shared" si="220"/>
        <v>27.64900662251656</v>
      </c>
      <c r="I1989" s="98">
        <f t="shared" si="221"/>
        <v>10.76158940397351</v>
      </c>
      <c r="J1989" s="25"/>
      <c r="U1989" s="37"/>
      <c r="V1989" s="37"/>
      <c r="W1989" s="37"/>
      <c r="X1989" s="37"/>
      <c r="Y1989" s="37"/>
      <c r="Z1989" s="37"/>
    </row>
    <row r="1990" spans="2:26" ht="15.75" hidden="1">
      <c r="B1990" s="40" t="s">
        <v>208</v>
      </c>
      <c r="C1990" s="20">
        <v>1956</v>
      </c>
      <c r="D1990" s="20">
        <v>1173</v>
      </c>
      <c r="E1990" s="20">
        <v>777</v>
      </c>
      <c r="F1990" s="18">
        <v>6</v>
      </c>
      <c r="G1990" s="98">
        <f t="shared" si="219"/>
        <v>59.96932515337423</v>
      </c>
      <c r="H1990" s="98">
        <f t="shared" si="220"/>
        <v>39.7239263803681</v>
      </c>
      <c r="I1990" s="98">
        <f t="shared" si="221"/>
        <v>0.3067484662576687</v>
      </c>
      <c r="J1990" s="25"/>
      <c r="U1990" s="37"/>
      <c r="V1990" s="37"/>
      <c r="W1990" s="37"/>
      <c r="X1990" s="37"/>
      <c r="Y1990" s="37"/>
      <c r="Z1990" s="37"/>
    </row>
    <row r="1991" spans="2:26" ht="15.75" hidden="1">
      <c r="B1991" s="40" t="s">
        <v>209</v>
      </c>
      <c r="C1991" s="20">
        <v>2795</v>
      </c>
      <c r="D1991" s="20">
        <v>1665</v>
      </c>
      <c r="E1991" s="20">
        <v>889</v>
      </c>
      <c r="F1991" s="18">
        <v>241</v>
      </c>
      <c r="G1991" s="98">
        <f t="shared" si="219"/>
        <v>59.570661896243294</v>
      </c>
      <c r="H1991" s="98">
        <f t="shared" si="220"/>
        <v>31.806797853309483</v>
      </c>
      <c r="I1991" s="98">
        <f t="shared" si="221"/>
        <v>8.622540250447228</v>
      </c>
      <c r="J1991" s="25"/>
      <c r="U1991" s="37"/>
      <c r="V1991" s="37"/>
      <c r="W1991" s="37"/>
      <c r="X1991" s="37"/>
      <c r="Y1991" s="37"/>
      <c r="Z1991" s="37"/>
    </row>
    <row r="1992" spans="2:26" ht="15.75" hidden="1">
      <c r="B1992" s="40" t="s">
        <v>210</v>
      </c>
      <c r="C1992" s="20">
        <v>1891</v>
      </c>
      <c r="D1992" s="20">
        <v>712</v>
      </c>
      <c r="E1992" s="20">
        <v>1175</v>
      </c>
      <c r="F1992" s="18">
        <v>4</v>
      </c>
      <c r="G1992" s="98">
        <f t="shared" si="219"/>
        <v>37.65203595980962</v>
      </c>
      <c r="H1992" s="98">
        <f t="shared" si="220"/>
        <v>62.136435748281336</v>
      </c>
      <c r="I1992" s="98">
        <f t="shared" si="221"/>
        <v>0.21152829190904282</v>
      </c>
      <c r="J1992" s="25"/>
      <c r="U1992" s="37"/>
      <c r="V1992" s="37"/>
      <c r="W1992" s="37"/>
      <c r="X1992" s="37"/>
      <c r="Y1992" s="37"/>
      <c r="Z1992" s="37"/>
    </row>
    <row r="1993" spans="2:26" ht="15.75" hidden="1">
      <c r="B1993" s="40" t="s">
        <v>211</v>
      </c>
      <c r="C1993" s="20">
        <v>235</v>
      </c>
      <c r="D1993" s="20">
        <v>154</v>
      </c>
      <c r="E1993" s="20">
        <v>65</v>
      </c>
      <c r="F1993" s="18">
        <v>16</v>
      </c>
      <c r="G1993" s="98">
        <f t="shared" si="219"/>
        <v>65.53191489361701</v>
      </c>
      <c r="H1993" s="98">
        <f t="shared" si="220"/>
        <v>27.659574468085108</v>
      </c>
      <c r="I1993" s="98">
        <f t="shared" si="221"/>
        <v>6.808510638297872</v>
      </c>
      <c r="J1993" s="25"/>
      <c r="U1993" s="37"/>
      <c r="V1993" s="37"/>
      <c r="W1993" s="37"/>
      <c r="X1993" s="37"/>
      <c r="Y1993" s="37"/>
      <c r="Z1993" s="37"/>
    </row>
    <row r="1994" spans="2:26" ht="15.75" hidden="1">
      <c r="B1994" s="26" t="s">
        <v>230</v>
      </c>
      <c r="C1994" s="16"/>
      <c r="D1994" s="16"/>
      <c r="E1994" s="16"/>
      <c r="F1994" s="16"/>
      <c r="G1994" s="16"/>
      <c r="H1994" s="16"/>
      <c r="I1994" s="16"/>
      <c r="J1994" s="16"/>
      <c r="K1994" s="16"/>
      <c r="L1994" s="26"/>
      <c r="U1994" s="37"/>
      <c r="V1994" s="37"/>
      <c r="W1994" s="37"/>
      <c r="X1994" s="37"/>
      <c r="Y1994" s="37"/>
      <c r="Z1994" s="37"/>
    </row>
    <row r="1995" spans="2:26" s="43" customFormat="1" ht="15.75" hidden="1">
      <c r="B1995" s="26"/>
      <c r="C1995" s="16"/>
      <c r="D1995" s="16"/>
      <c r="E1995" s="16"/>
      <c r="F1995" s="16"/>
      <c r="G1995" s="16"/>
      <c r="H1995" s="16"/>
      <c r="I1995" s="16"/>
      <c r="J1995" s="46"/>
      <c r="K1995" s="46"/>
      <c r="L1995" s="42"/>
      <c r="U1995" s="37"/>
      <c r="V1995" s="37"/>
      <c r="W1995" s="37"/>
      <c r="X1995" s="37"/>
      <c r="Y1995" s="37"/>
      <c r="Z1995" s="37"/>
    </row>
    <row r="1996" spans="2:26" ht="15.75" hidden="1">
      <c r="B1996" s="186" t="s">
        <v>11</v>
      </c>
      <c r="C1996" s="186"/>
      <c r="D1996" s="186"/>
      <c r="E1996" s="186"/>
      <c r="F1996" s="186"/>
      <c r="G1996" s="186"/>
      <c r="H1996" s="186"/>
      <c r="I1996" s="186"/>
      <c r="J1996" s="186"/>
      <c r="K1996" s="186"/>
      <c r="U1996" s="37"/>
      <c r="V1996" s="37"/>
      <c r="W1996" s="37"/>
      <c r="X1996" s="37"/>
      <c r="Y1996" s="37"/>
      <c r="Z1996" s="37"/>
    </row>
    <row r="1997" spans="2:26" ht="15" customHeight="1" hidden="1">
      <c r="B1997" s="36"/>
      <c r="C1997" s="23" t="s">
        <v>85</v>
      </c>
      <c r="D1997" s="23" t="s">
        <v>86</v>
      </c>
      <c r="E1997" s="23" t="s">
        <v>87</v>
      </c>
      <c r="F1997" s="23" t="s">
        <v>88</v>
      </c>
      <c r="G1997" s="23" t="s">
        <v>89</v>
      </c>
      <c r="H1997" s="23" t="s">
        <v>90</v>
      </c>
      <c r="I1997" s="23" t="s">
        <v>91</v>
      </c>
      <c r="J1997" s="25"/>
      <c r="U1997" s="37"/>
      <c r="V1997" s="37"/>
      <c r="W1997" s="37"/>
      <c r="X1997" s="37"/>
      <c r="Y1997" s="37"/>
      <c r="Z1997" s="37"/>
    </row>
    <row r="1998" spans="2:26" ht="15.75" hidden="1">
      <c r="B1998" s="22" t="s">
        <v>125</v>
      </c>
      <c r="C1998" s="51">
        <v>212578</v>
      </c>
      <c r="D1998" s="51">
        <v>99215</v>
      </c>
      <c r="E1998" s="51">
        <v>102740</v>
      </c>
      <c r="F1998" s="96">
        <v>10623</v>
      </c>
      <c r="G1998" s="98">
        <f>D1998/C1998*100</f>
        <v>46.67228029241032</v>
      </c>
      <c r="H1998" s="98">
        <f>E1998/C1998*100</f>
        <v>48.33049515942383</v>
      </c>
      <c r="I1998" s="98">
        <f>F1998/C1998*100</f>
        <v>4.99722454816585</v>
      </c>
      <c r="J1998" s="16"/>
      <c r="K1998" s="16"/>
      <c r="L1998" s="26"/>
      <c r="U1998" s="37"/>
      <c r="V1998" s="37"/>
      <c r="W1998" s="37"/>
      <c r="X1998" s="37"/>
      <c r="Y1998" s="37"/>
      <c r="Z1998" s="37"/>
    </row>
    <row r="1999" spans="2:26" ht="15.75" hidden="1">
      <c r="B1999" s="22" t="s">
        <v>304</v>
      </c>
      <c r="C1999" s="20">
        <f>SUM(C2000:C2013)</f>
        <v>19818</v>
      </c>
      <c r="D1999" s="20">
        <f>SUM(D2000:D2013)</f>
        <v>9141</v>
      </c>
      <c r="E1999" s="20">
        <f>SUM(E2000:E2013)</f>
        <v>9976</v>
      </c>
      <c r="F1999" s="18">
        <f>SUM(F2000:F2013)</f>
        <v>701</v>
      </c>
      <c r="G1999" s="98">
        <f>D1999/C1999*100</f>
        <v>46.12473508931274</v>
      </c>
      <c r="H1999" s="98">
        <f>E1999/C1999*100</f>
        <v>50.338076496114645</v>
      </c>
      <c r="I1999" s="98">
        <f>F1999/C1999*100</f>
        <v>3.537188414572611</v>
      </c>
      <c r="J1999" s="25"/>
      <c r="U1999" s="37"/>
      <c r="V1999" s="37"/>
      <c r="W1999" s="37"/>
      <c r="X1999" s="37"/>
      <c r="Y1999" s="37"/>
      <c r="Z1999" s="37"/>
    </row>
    <row r="2000" spans="2:26" ht="15" customHeight="1" hidden="1">
      <c r="B2000" s="40" t="s">
        <v>50</v>
      </c>
      <c r="C2000" s="51">
        <v>373</v>
      </c>
      <c r="D2000" s="20">
        <v>233</v>
      </c>
      <c r="E2000" s="20">
        <v>111</v>
      </c>
      <c r="F2000" s="18">
        <v>29</v>
      </c>
      <c r="G2000" s="98">
        <f aca="true" t="shared" si="222" ref="G2000:G2013">D2000/C2000*100</f>
        <v>62.466487935656836</v>
      </c>
      <c r="H2000" s="98">
        <f aca="true" t="shared" si="223" ref="H2000:H2013">E2000/C2000*100</f>
        <v>29.75871313672922</v>
      </c>
      <c r="I2000" s="98">
        <f aca="true" t="shared" si="224" ref="I2000:I2013">F2000/C2000*100</f>
        <v>7.774798927613941</v>
      </c>
      <c r="J2000" s="25"/>
      <c r="U2000" s="37"/>
      <c r="V2000" s="37"/>
      <c r="W2000" s="37"/>
      <c r="X2000" s="37"/>
      <c r="Y2000" s="37"/>
      <c r="Z2000" s="37"/>
    </row>
    <row r="2001" spans="2:26" ht="15.75" hidden="1">
      <c r="B2001" s="40" t="s">
        <v>235</v>
      </c>
      <c r="C2001" s="51">
        <v>6008</v>
      </c>
      <c r="D2001" s="20">
        <v>2467</v>
      </c>
      <c r="E2001" s="20">
        <v>3427</v>
      </c>
      <c r="F2001" s="18">
        <v>114</v>
      </c>
      <c r="G2001" s="98">
        <f t="shared" si="222"/>
        <v>41.06191744340879</v>
      </c>
      <c r="H2001" s="98">
        <f t="shared" si="223"/>
        <v>57.04061251664447</v>
      </c>
      <c r="I2001" s="98">
        <f t="shared" si="224"/>
        <v>1.8974700399467377</v>
      </c>
      <c r="J2001" s="25"/>
      <c r="U2001" s="37"/>
      <c r="V2001" s="37"/>
      <c r="W2001" s="37"/>
      <c r="X2001" s="37"/>
      <c r="Y2001" s="37"/>
      <c r="Z2001" s="37"/>
    </row>
    <row r="2002" spans="2:26" ht="15.75" hidden="1">
      <c r="B2002" s="40" t="s">
        <v>200</v>
      </c>
      <c r="C2002" s="20">
        <v>682</v>
      </c>
      <c r="D2002" s="20">
        <v>364</v>
      </c>
      <c r="E2002" s="20">
        <v>260</v>
      </c>
      <c r="F2002" s="18">
        <v>58</v>
      </c>
      <c r="G2002" s="98">
        <f t="shared" si="222"/>
        <v>53.3724340175953</v>
      </c>
      <c r="H2002" s="98">
        <f t="shared" si="223"/>
        <v>38.12316715542522</v>
      </c>
      <c r="I2002" s="98">
        <f t="shared" si="224"/>
        <v>8.504398826979472</v>
      </c>
      <c r="J2002" s="25"/>
      <c r="U2002" s="37"/>
      <c r="V2002" s="37"/>
      <c r="W2002" s="37"/>
      <c r="X2002" s="37"/>
      <c r="Y2002" s="37"/>
      <c r="Z2002" s="37"/>
    </row>
    <row r="2003" spans="2:26" ht="15.75" hidden="1">
      <c r="B2003" s="40" t="s">
        <v>201</v>
      </c>
      <c r="C2003" s="20">
        <v>332</v>
      </c>
      <c r="D2003" s="20">
        <v>190</v>
      </c>
      <c r="E2003" s="20">
        <v>126</v>
      </c>
      <c r="F2003" s="18">
        <v>16</v>
      </c>
      <c r="G2003" s="98">
        <f t="shared" si="222"/>
        <v>57.22891566265061</v>
      </c>
      <c r="H2003" s="98">
        <f t="shared" si="223"/>
        <v>37.95180722891566</v>
      </c>
      <c r="I2003" s="98">
        <f t="shared" si="224"/>
        <v>4.819277108433735</v>
      </c>
      <c r="J2003" s="25"/>
      <c r="U2003" s="37"/>
      <c r="V2003" s="37"/>
      <c r="W2003" s="37"/>
      <c r="X2003" s="37"/>
      <c r="Y2003" s="37"/>
      <c r="Z2003" s="37"/>
    </row>
    <row r="2004" spans="2:26" ht="15.75" hidden="1">
      <c r="B2004" s="40" t="s">
        <v>202</v>
      </c>
      <c r="C2004" s="20">
        <v>692</v>
      </c>
      <c r="D2004" s="20">
        <v>240</v>
      </c>
      <c r="E2004" s="20">
        <v>440</v>
      </c>
      <c r="F2004" s="18">
        <v>12</v>
      </c>
      <c r="G2004" s="98">
        <f t="shared" si="222"/>
        <v>34.68208092485549</v>
      </c>
      <c r="H2004" s="98">
        <f t="shared" si="223"/>
        <v>63.58381502890174</v>
      </c>
      <c r="I2004" s="98">
        <f t="shared" si="224"/>
        <v>1.7341040462427744</v>
      </c>
      <c r="J2004" s="25"/>
      <c r="U2004" s="37"/>
      <c r="V2004" s="37"/>
      <c r="W2004" s="37"/>
      <c r="X2004" s="37"/>
      <c r="Y2004" s="37"/>
      <c r="Z2004" s="37"/>
    </row>
    <row r="2005" spans="2:26" ht="15.75" hidden="1">
      <c r="B2005" s="40" t="s">
        <v>122</v>
      </c>
      <c r="C2005" s="20">
        <v>3259</v>
      </c>
      <c r="D2005" s="20">
        <v>1598</v>
      </c>
      <c r="E2005" s="20">
        <v>1584</v>
      </c>
      <c r="F2005" s="18">
        <v>77</v>
      </c>
      <c r="G2005" s="98">
        <f t="shared" si="222"/>
        <v>49.03344584228291</v>
      </c>
      <c r="H2005" s="98">
        <f t="shared" si="223"/>
        <v>48.60386621663087</v>
      </c>
      <c r="I2005" s="98">
        <f t="shared" si="224"/>
        <v>2.3626879410862225</v>
      </c>
      <c r="J2005" s="25"/>
      <c r="U2005" s="37"/>
      <c r="V2005" s="37"/>
      <c r="W2005" s="37"/>
      <c r="X2005" s="37"/>
      <c r="Y2005" s="37"/>
      <c r="Z2005" s="37"/>
    </row>
    <row r="2006" spans="2:26" ht="15.75" hidden="1">
      <c r="B2006" s="40" t="s">
        <v>204</v>
      </c>
      <c r="C2006" s="20">
        <v>1221</v>
      </c>
      <c r="D2006" s="20">
        <v>693</v>
      </c>
      <c r="E2006" s="20">
        <v>502</v>
      </c>
      <c r="F2006" s="18">
        <v>26</v>
      </c>
      <c r="G2006" s="98">
        <f t="shared" si="222"/>
        <v>56.75675675675676</v>
      </c>
      <c r="H2006" s="98">
        <f t="shared" si="223"/>
        <v>41.11384111384112</v>
      </c>
      <c r="I2006" s="98">
        <f t="shared" si="224"/>
        <v>2.1294021294021293</v>
      </c>
      <c r="J2006" s="25"/>
      <c r="U2006" s="37"/>
      <c r="V2006" s="37"/>
      <c r="W2006" s="37"/>
      <c r="X2006" s="37"/>
      <c r="Y2006" s="37"/>
      <c r="Z2006" s="37"/>
    </row>
    <row r="2007" spans="2:26" ht="15.75" hidden="1">
      <c r="B2007" s="40" t="s">
        <v>205</v>
      </c>
      <c r="C2007" s="20">
        <v>243</v>
      </c>
      <c r="D2007" s="20">
        <v>66</v>
      </c>
      <c r="E2007" s="20">
        <v>165</v>
      </c>
      <c r="F2007" s="18">
        <v>12</v>
      </c>
      <c r="G2007" s="98">
        <f t="shared" si="222"/>
        <v>27.160493827160494</v>
      </c>
      <c r="H2007" s="98">
        <f t="shared" si="223"/>
        <v>67.90123456790124</v>
      </c>
      <c r="I2007" s="98">
        <f t="shared" si="224"/>
        <v>4.938271604938271</v>
      </c>
      <c r="J2007" s="25"/>
      <c r="U2007" s="37"/>
      <c r="V2007" s="37"/>
      <c r="W2007" s="37"/>
      <c r="X2007" s="37"/>
      <c r="Y2007" s="37"/>
      <c r="Z2007" s="37"/>
    </row>
    <row r="2008" spans="2:26" ht="15.75" hidden="1">
      <c r="B2008" s="40" t="s">
        <v>124</v>
      </c>
      <c r="C2008" s="20">
        <v>83</v>
      </c>
      <c r="D2008" s="20">
        <v>28</v>
      </c>
      <c r="E2008" s="20">
        <v>48</v>
      </c>
      <c r="F2008" s="18">
        <v>7</v>
      </c>
      <c r="G2008" s="98">
        <f t="shared" si="222"/>
        <v>33.734939759036145</v>
      </c>
      <c r="H2008" s="98">
        <f t="shared" si="223"/>
        <v>57.831325301204814</v>
      </c>
      <c r="I2008" s="98">
        <f t="shared" si="224"/>
        <v>8.433734939759036</v>
      </c>
      <c r="J2008" s="25"/>
      <c r="U2008" s="37"/>
      <c r="V2008" s="37"/>
      <c r="W2008" s="37"/>
      <c r="X2008" s="37"/>
      <c r="Y2008" s="37"/>
      <c r="Z2008" s="37"/>
    </row>
    <row r="2009" spans="2:26" ht="15.75" hidden="1">
      <c r="B2009" s="40" t="s">
        <v>207</v>
      </c>
      <c r="C2009" s="20">
        <v>491</v>
      </c>
      <c r="D2009" s="20">
        <v>380</v>
      </c>
      <c r="E2009" s="20">
        <v>109</v>
      </c>
      <c r="F2009" s="18">
        <v>2</v>
      </c>
      <c r="G2009" s="98">
        <f t="shared" si="222"/>
        <v>77.39307535641548</v>
      </c>
      <c r="H2009" s="98">
        <f t="shared" si="223"/>
        <v>22.19959266802444</v>
      </c>
      <c r="I2009" s="98">
        <f t="shared" si="224"/>
        <v>0.40733197556008144</v>
      </c>
      <c r="J2009" s="25"/>
      <c r="U2009" s="37"/>
      <c r="V2009" s="37"/>
      <c r="W2009" s="37"/>
      <c r="X2009" s="37"/>
      <c r="Y2009" s="37"/>
      <c r="Z2009" s="37"/>
    </row>
    <row r="2010" spans="2:26" ht="15.75" hidden="1">
      <c r="B2010" s="40" t="s">
        <v>208</v>
      </c>
      <c r="C2010" s="20">
        <v>1806</v>
      </c>
      <c r="D2010" s="20">
        <v>1005</v>
      </c>
      <c r="E2010" s="20">
        <v>799</v>
      </c>
      <c r="F2010" s="18">
        <v>2</v>
      </c>
      <c r="G2010" s="98">
        <f t="shared" si="222"/>
        <v>55.647840531561464</v>
      </c>
      <c r="H2010" s="98">
        <f t="shared" si="223"/>
        <v>44.24141749723145</v>
      </c>
      <c r="I2010" s="98">
        <f t="shared" si="224"/>
        <v>0.11074197120708748</v>
      </c>
      <c r="J2010" s="25"/>
      <c r="U2010" s="37"/>
      <c r="V2010" s="37"/>
      <c r="W2010" s="37"/>
      <c r="X2010" s="37"/>
      <c r="Y2010" s="37"/>
      <c r="Z2010" s="37"/>
    </row>
    <row r="2011" spans="2:26" ht="15.75" hidden="1">
      <c r="B2011" s="40" t="s">
        <v>209</v>
      </c>
      <c r="C2011" s="20">
        <v>2520</v>
      </c>
      <c r="D2011" s="20">
        <v>1068</v>
      </c>
      <c r="E2011" s="20">
        <v>1130</v>
      </c>
      <c r="F2011" s="18">
        <v>322</v>
      </c>
      <c r="G2011" s="98">
        <f t="shared" si="222"/>
        <v>42.38095238095238</v>
      </c>
      <c r="H2011" s="98">
        <f t="shared" si="223"/>
        <v>44.84126984126984</v>
      </c>
      <c r="I2011" s="98">
        <f t="shared" si="224"/>
        <v>12.777777777777777</v>
      </c>
      <c r="J2011" s="25"/>
      <c r="U2011" s="37"/>
      <c r="V2011" s="37"/>
      <c r="W2011" s="37"/>
      <c r="X2011" s="37"/>
      <c r="Y2011" s="37"/>
      <c r="Z2011" s="37"/>
    </row>
    <row r="2012" spans="2:26" ht="15.75" hidden="1">
      <c r="B2012" s="40" t="s">
        <v>210</v>
      </c>
      <c r="C2012" s="20">
        <v>1886</v>
      </c>
      <c r="D2012" s="20">
        <v>661</v>
      </c>
      <c r="E2012" s="20">
        <v>1219</v>
      </c>
      <c r="F2012" s="18">
        <v>6</v>
      </c>
      <c r="G2012" s="98">
        <f t="shared" si="222"/>
        <v>35.047720042417815</v>
      </c>
      <c r="H2012" s="98">
        <f t="shared" si="223"/>
        <v>64.63414634146342</v>
      </c>
      <c r="I2012" s="98">
        <f t="shared" si="224"/>
        <v>0.3181336161187699</v>
      </c>
      <c r="J2012" s="25"/>
      <c r="U2012" s="37"/>
      <c r="V2012" s="37"/>
      <c r="W2012" s="37"/>
      <c r="X2012" s="37"/>
      <c r="Y2012" s="37"/>
      <c r="Z2012" s="37"/>
    </row>
    <row r="2013" spans="2:26" ht="15.75" hidden="1">
      <c r="B2013" s="40" t="s">
        <v>211</v>
      </c>
      <c r="C2013" s="20">
        <v>222</v>
      </c>
      <c r="D2013" s="20">
        <v>148</v>
      </c>
      <c r="E2013" s="20">
        <v>56</v>
      </c>
      <c r="F2013" s="18">
        <v>18</v>
      </c>
      <c r="G2013" s="98">
        <f t="shared" si="222"/>
        <v>66.66666666666666</v>
      </c>
      <c r="H2013" s="98">
        <f t="shared" si="223"/>
        <v>25.225225225225223</v>
      </c>
      <c r="I2013" s="98">
        <f t="shared" si="224"/>
        <v>8.108108108108109</v>
      </c>
      <c r="J2013" s="25"/>
      <c r="U2013" s="37"/>
      <c r="V2013" s="37"/>
      <c r="W2013" s="37"/>
      <c r="X2013" s="37"/>
      <c r="Y2013" s="37"/>
      <c r="Z2013" s="37"/>
    </row>
    <row r="2014" spans="2:26" ht="15.75" hidden="1">
      <c r="B2014" s="26" t="s">
        <v>230</v>
      </c>
      <c r="C2014" s="16"/>
      <c r="D2014" s="16"/>
      <c r="E2014" s="16"/>
      <c r="F2014" s="16"/>
      <c r="G2014" s="16"/>
      <c r="H2014" s="16"/>
      <c r="I2014" s="16"/>
      <c r="J2014" s="16"/>
      <c r="K2014" s="16"/>
      <c r="L2014" s="26"/>
      <c r="U2014" s="37"/>
      <c r="V2014" s="37"/>
      <c r="W2014" s="37"/>
      <c r="X2014" s="37"/>
      <c r="Y2014" s="37"/>
      <c r="Z2014" s="37"/>
    </row>
    <row r="2015" spans="2:26" s="43" customFormat="1" ht="15.75" hidden="1">
      <c r="B2015" s="26"/>
      <c r="C2015" s="16"/>
      <c r="D2015" s="16"/>
      <c r="E2015" s="16"/>
      <c r="F2015" s="16"/>
      <c r="G2015" s="16"/>
      <c r="H2015" s="16"/>
      <c r="I2015" s="16"/>
      <c r="J2015" s="46"/>
      <c r="K2015" s="46"/>
      <c r="L2015" s="42"/>
      <c r="U2015" s="37"/>
      <c r="V2015" s="37"/>
      <c r="W2015" s="37"/>
      <c r="X2015" s="37"/>
      <c r="Y2015" s="37"/>
      <c r="Z2015" s="37"/>
    </row>
    <row r="2016" spans="2:26" ht="15.75" hidden="1">
      <c r="B2016" s="186" t="s">
        <v>10</v>
      </c>
      <c r="C2016" s="186"/>
      <c r="D2016" s="186"/>
      <c r="E2016" s="186"/>
      <c r="F2016" s="186"/>
      <c r="G2016" s="186"/>
      <c r="H2016" s="186"/>
      <c r="I2016" s="186"/>
      <c r="J2016" s="186"/>
      <c r="K2016" s="186"/>
      <c r="U2016" s="37"/>
      <c r="V2016" s="37"/>
      <c r="W2016" s="37"/>
      <c r="X2016" s="37"/>
      <c r="Y2016" s="37"/>
      <c r="Z2016" s="37"/>
    </row>
    <row r="2017" spans="2:26" ht="15" customHeight="1" hidden="1">
      <c r="B2017" s="36"/>
      <c r="C2017" s="23" t="s">
        <v>85</v>
      </c>
      <c r="D2017" s="23" t="s">
        <v>86</v>
      </c>
      <c r="E2017" s="23" t="s">
        <v>87</v>
      </c>
      <c r="F2017" s="23" t="s">
        <v>88</v>
      </c>
      <c r="G2017" s="23" t="s">
        <v>89</v>
      </c>
      <c r="H2017" s="23" t="s">
        <v>90</v>
      </c>
      <c r="I2017" s="23" t="s">
        <v>91</v>
      </c>
      <c r="J2017" s="25"/>
      <c r="U2017" s="37"/>
      <c r="V2017" s="37"/>
      <c r="W2017" s="37"/>
      <c r="X2017" s="37"/>
      <c r="Y2017" s="37"/>
      <c r="Z2017" s="37"/>
    </row>
    <row r="2018" spans="2:26" ht="15.75" hidden="1">
      <c r="B2018" s="22" t="s">
        <v>125</v>
      </c>
      <c r="C2018" s="51">
        <v>211368</v>
      </c>
      <c r="D2018" s="51">
        <v>76248</v>
      </c>
      <c r="E2018" s="51">
        <v>126662</v>
      </c>
      <c r="F2018" s="96">
        <v>8458</v>
      </c>
      <c r="G2018" s="98">
        <f>D2018/C2018*100</f>
        <v>36.07357783581242</v>
      </c>
      <c r="H2018" s="98">
        <f>E2018/C2018*100</f>
        <v>59.92487036826767</v>
      </c>
      <c r="I2018" s="98">
        <f>F2018/C2018*100</f>
        <v>4.001551795919912</v>
      </c>
      <c r="J2018" s="16"/>
      <c r="K2018" s="16"/>
      <c r="L2018" s="26"/>
      <c r="U2018" s="37"/>
      <c r="V2018" s="37"/>
      <c r="W2018" s="37"/>
      <c r="X2018" s="37"/>
      <c r="Y2018" s="37"/>
      <c r="Z2018" s="37"/>
    </row>
    <row r="2019" spans="2:26" ht="15.75" hidden="1">
      <c r="B2019" s="22" t="s">
        <v>304</v>
      </c>
      <c r="C2019" s="20">
        <f>SUM(C2020:C2033)</f>
        <v>19539</v>
      </c>
      <c r="D2019" s="20">
        <f>SUM(D2020:D2033)</f>
        <v>6723</v>
      </c>
      <c r="E2019" s="20">
        <f>SUM(E2020:E2033)</f>
        <v>12140</v>
      </c>
      <c r="F2019" s="18">
        <f>SUM(F2020:F2033)</f>
        <v>676</v>
      </c>
      <c r="G2019" s="98">
        <f>D2019/C2019*100</f>
        <v>34.408106863196686</v>
      </c>
      <c r="H2019" s="98">
        <f>E2019/C2019*100</f>
        <v>62.13214596448129</v>
      </c>
      <c r="I2019" s="98">
        <f>F2019/C2019*100</f>
        <v>3.4597471723220226</v>
      </c>
      <c r="J2019" s="25"/>
      <c r="U2019" s="37"/>
      <c r="V2019" s="37"/>
      <c r="W2019" s="37"/>
      <c r="X2019" s="37"/>
      <c r="Y2019" s="37"/>
      <c r="Z2019" s="37"/>
    </row>
    <row r="2020" spans="2:26" ht="15" customHeight="1" hidden="1">
      <c r="B2020" s="40" t="s">
        <v>50</v>
      </c>
      <c r="C2020" s="51">
        <v>372</v>
      </c>
      <c r="D2020" s="20">
        <v>212</v>
      </c>
      <c r="E2020" s="20">
        <v>129</v>
      </c>
      <c r="F2020" s="18">
        <v>31</v>
      </c>
      <c r="G2020" s="98">
        <f aca="true" t="shared" si="225" ref="G2020:G2033">D2020/C2020*100</f>
        <v>56.98924731182796</v>
      </c>
      <c r="H2020" s="98">
        <f aca="true" t="shared" si="226" ref="H2020:H2033">E2020/C2020*100</f>
        <v>34.67741935483871</v>
      </c>
      <c r="I2020" s="98">
        <f aca="true" t="shared" si="227" ref="I2020:I2033">F2020/C2020*100</f>
        <v>8.333333333333332</v>
      </c>
      <c r="J2020" s="25"/>
      <c r="U2020" s="37"/>
      <c r="V2020" s="37"/>
      <c r="W2020" s="37"/>
      <c r="X2020" s="37"/>
      <c r="Y2020" s="37"/>
      <c r="Z2020" s="37"/>
    </row>
    <row r="2021" spans="2:26" ht="15.75" hidden="1">
      <c r="B2021" s="40" t="s">
        <v>235</v>
      </c>
      <c r="C2021" s="51">
        <v>5837</v>
      </c>
      <c r="D2021" s="20">
        <v>1295</v>
      </c>
      <c r="E2021" s="20">
        <v>4416</v>
      </c>
      <c r="F2021" s="18">
        <v>126</v>
      </c>
      <c r="G2021" s="98">
        <f t="shared" si="225"/>
        <v>22.18605448004112</v>
      </c>
      <c r="H2021" s="98">
        <f t="shared" si="226"/>
        <v>75.65530238136029</v>
      </c>
      <c r="I2021" s="98">
        <f t="shared" si="227"/>
        <v>2.158643138598595</v>
      </c>
      <c r="J2021" s="25"/>
      <c r="U2021" s="37"/>
      <c r="V2021" s="37"/>
      <c r="W2021" s="37"/>
      <c r="X2021" s="37"/>
      <c r="Y2021" s="37"/>
      <c r="Z2021" s="37"/>
    </row>
    <row r="2022" spans="2:26" ht="15.75" hidden="1">
      <c r="B2022" s="40" t="s">
        <v>200</v>
      </c>
      <c r="C2022" s="20">
        <v>632</v>
      </c>
      <c r="D2022" s="20">
        <v>225</v>
      </c>
      <c r="E2022" s="20">
        <v>376</v>
      </c>
      <c r="F2022" s="18">
        <v>31</v>
      </c>
      <c r="G2022" s="98">
        <f t="shared" si="225"/>
        <v>35.60126582278481</v>
      </c>
      <c r="H2022" s="98">
        <f t="shared" si="226"/>
        <v>59.49367088607595</v>
      </c>
      <c r="I2022" s="98">
        <f t="shared" si="227"/>
        <v>4.90506329113924</v>
      </c>
      <c r="J2022" s="25"/>
      <c r="U2022" s="37"/>
      <c r="V2022" s="37"/>
      <c r="W2022" s="37"/>
      <c r="X2022" s="37"/>
      <c r="Y2022" s="37"/>
      <c r="Z2022" s="37"/>
    </row>
    <row r="2023" spans="2:26" ht="15.75" hidden="1">
      <c r="B2023" s="40" t="s">
        <v>201</v>
      </c>
      <c r="C2023" s="20">
        <v>316</v>
      </c>
      <c r="D2023" s="20">
        <v>144</v>
      </c>
      <c r="E2023" s="20">
        <v>144</v>
      </c>
      <c r="F2023" s="18">
        <v>28</v>
      </c>
      <c r="G2023" s="98">
        <f t="shared" si="225"/>
        <v>45.56962025316456</v>
      </c>
      <c r="H2023" s="98">
        <f t="shared" si="226"/>
        <v>45.56962025316456</v>
      </c>
      <c r="I2023" s="98">
        <f t="shared" si="227"/>
        <v>8.860759493670885</v>
      </c>
      <c r="J2023" s="25"/>
      <c r="U2023" s="37"/>
      <c r="V2023" s="37"/>
      <c r="W2023" s="37"/>
      <c r="X2023" s="37"/>
      <c r="Y2023" s="37"/>
      <c r="Z2023" s="37"/>
    </row>
    <row r="2024" spans="2:26" ht="15.75" hidden="1">
      <c r="B2024" s="40" t="s">
        <v>202</v>
      </c>
      <c r="C2024" s="20">
        <v>707</v>
      </c>
      <c r="D2024" s="20">
        <v>132</v>
      </c>
      <c r="E2024" s="20">
        <v>527</v>
      </c>
      <c r="F2024" s="18">
        <v>48</v>
      </c>
      <c r="G2024" s="98">
        <f t="shared" si="225"/>
        <v>18.67043847241867</v>
      </c>
      <c r="H2024" s="98">
        <f t="shared" si="226"/>
        <v>74.54031117397454</v>
      </c>
      <c r="I2024" s="98">
        <f t="shared" si="227"/>
        <v>6.789250353606789</v>
      </c>
      <c r="J2024" s="25"/>
      <c r="U2024" s="37"/>
      <c r="V2024" s="37"/>
      <c r="W2024" s="37"/>
      <c r="X2024" s="37"/>
      <c r="Y2024" s="37"/>
      <c r="Z2024" s="37"/>
    </row>
    <row r="2025" spans="2:26" ht="15.75" hidden="1">
      <c r="B2025" s="40" t="s">
        <v>122</v>
      </c>
      <c r="C2025" s="20">
        <v>3291</v>
      </c>
      <c r="D2025" s="20">
        <v>1280</v>
      </c>
      <c r="E2025" s="20">
        <v>1944</v>
      </c>
      <c r="F2025" s="18">
        <v>67</v>
      </c>
      <c r="G2025" s="98">
        <f t="shared" si="225"/>
        <v>38.89395320571255</v>
      </c>
      <c r="H2025" s="98">
        <f t="shared" si="226"/>
        <v>59.070191431175935</v>
      </c>
      <c r="I2025" s="98">
        <f t="shared" si="227"/>
        <v>2.035855363111516</v>
      </c>
      <c r="J2025" s="25"/>
      <c r="U2025" s="37"/>
      <c r="V2025" s="37"/>
      <c r="W2025" s="37"/>
      <c r="X2025" s="37"/>
      <c r="Y2025" s="37"/>
      <c r="Z2025" s="37"/>
    </row>
    <row r="2026" spans="2:26" ht="15.75" hidden="1">
      <c r="B2026" s="40" t="s">
        <v>204</v>
      </c>
      <c r="C2026" s="20">
        <v>1194</v>
      </c>
      <c r="D2026" s="20">
        <v>314</v>
      </c>
      <c r="E2026" s="20">
        <v>861</v>
      </c>
      <c r="F2026" s="18">
        <v>19</v>
      </c>
      <c r="G2026" s="98">
        <f t="shared" si="225"/>
        <v>26.298157453936348</v>
      </c>
      <c r="H2026" s="98">
        <f t="shared" si="226"/>
        <v>72.11055276381909</v>
      </c>
      <c r="I2026" s="98">
        <f t="shared" si="227"/>
        <v>1.5912897822445562</v>
      </c>
      <c r="J2026" s="25"/>
      <c r="U2026" s="37"/>
      <c r="V2026" s="37"/>
      <c r="W2026" s="37"/>
      <c r="X2026" s="37"/>
      <c r="Y2026" s="37"/>
      <c r="Z2026" s="37"/>
    </row>
    <row r="2027" spans="2:26" ht="15.75" hidden="1">
      <c r="B2027" s="40" t="s">
        <v>205</v>
      </c>
      <c r="C2027" s="20">
        <v>236</v>
      </c>
      <c r="D2027" s="20">
        <v>96</v>
      </c>
      <c r="E2027" s="20">
        <v>128</v>
      </c>
      <c r="F2027" s="18">
        <v>12</v>
      </c>
      <c r="G2027" s="98">
        <f t="shared" si="225"/>
        <v>40.67796610169492</v>
      </c>
      <c r="H2027" s="98">
        <f t="shared" si="226"/>
        <v>54.23728813559322</v>
      </c>
      <c r="I2027" s="98">
        <f t="shared" si="227"/>
        <v>5.084745762711865</v>
      </c>
      <c r="J2027" s="25"/>
      <c r="U2027" s="37"/>
      <c r="V2027" s="37"/>
      <c r="W2027" s="37"/>
      <c r="X2027" s="37"/>
      <c r="Y2027" s="37"/>
      <c r="Z2027" s="37"/>
    </row>
    <row r="2028" spans="2:26" ht="15.75" hidden="1">
      <c r="B2028" s="40" t="s">
        <v>124</v>
      </c>
      <c r="C2028" s="20">
        <v>73</v>
      </c>
      <c r="D2028" s="20">
        <v>27</v>
      </c>
      <c r="E2028" s="20">
        <v>35</v>
      </c>
      <c r="F2028" s="18">
        <v>11</v>
      </c>
      <c r="G2028" s="98">
        <f t="shared" si="225"/>
        <v>36.986301369863014</v>
      </c>
      <c r="H2028" s="98">
        <f t="shared" si="226"/>
        <v>47.94520547945205</v>
      </c>
      <c r="I2028" s="98">
        <f t="shared" si="227"/>
        <v>15.068493150684931</v>
      </c>
      <c r="J2028" s="25"/>
      <c r="U2028" s="37"/>
      <c r="V2028" s="37"/>
      <c r="W2028" s="37"/>
      <c r="X2028" s="37"/>
      <c r="Y2028" s="37"/>
      <c r="Z2028" s="37"/>
    </row>
    <row r="2029" spans="2:26" ht="15.75" hidden="1">
      <c r="B2029" s="40" t="s">
        <v>207</v>
      </c>
      <c r="C2029" s="20">
        <v>450</v>
      </c>
      <c r="D2029" s="20">
        <v>319</v>
      </c>
      <c r="E2029" s="20">
        <v>99</v>
      </c>
      <c r="F2029" s="18">
        <v>32</v>
      </c>
      <c r="G2029" s="98">
        <f t="shared" si="225"/>
        <v>70.88888888888889</v>
      </c>
      <c r="H2029" s="98">
        <f t="shared" si="226"/>
        <v>22</v>
      </c>
      <c r="I2029" s="98">
        <f t="shared" si="227"/>
        <v>7.111111111111111</v>
      </c>
      <c r="J2029" s="25"/>
      <c r="U2029" s="37"/>
      <c r="V2029" s="37"/>
      <c r="W2029" s="37"/>
      <c r="X2029" s="37"/>
      <c r="Y2029" s="37"/>
      <c r="Z2029" s="37"/>
    </row>
    <row r="2030" spans="2:26" ht="15.75" hidden="1">
      <c r="B2030" s="40" t="s">
        <v>208</v>
      </c>
      <c r="C2030" s="20">
        <v>1704</v>
      </c>
      <c r="D2030" s="20">
        <v>820</v>
      </c>
      <c r="E2030" s="20">
        <v>877</v>
      </c>
      <c r="F2030" s="18">
        <v>7</v>
      </c>
      <c r="G2030" s="98">
        <f t="shared" si="225"/>
        <v>48.12206572769953</v>
      </c>
      <c r="H2030" s="98">
        <f t="shared" si="226"/>
        <v>51.46713615023474</v>
      </c>
      <c r="I2030" s="98">
        <f t="shared" si="227"/>
        <v>0.41079812206572774</v>
      </c>
      <c r="J2030" s="25"/>
      <c r="U2030" s="37"/>
      <c r="V2030" s="37"/>
      <c r="W2030" s="37"/>
      <c r="X2030" s="37"/>
      <c r="Y2030" s="37"/>
      <c r="Z2030" s="37"/>
    </row>
    <row r="2031" spans="2:26" ht="15.75" hidden="1">
      <c r="B2031" s="40" t="s">
        <v>209</v>
      </c>
      <c r="C2031" s="20">
        <v>2571</v>
      </c>
      <c r="D2031" s="20">
        <v>877</v>
      </c>
      <c r="E2031" s="20">
        <v>1435</v>
      </c>
      <c r="F2031" s="18">
        <v>259</v>
      </c>
      <c r="G2031" s="98">
        <f t="shared" si="225"/>
        <v>34.11124076234928</v>
      </c>
      <c r="H2031" s="98">
        <f t="shared" si="226"/>
        <v>55.81485803189421</v>
      </c>
      <c r="I2031" s="98">
        <f t="shared" si="227"/>
        <v>10.073901205756515</v>
      </c>
      <c r="J2031" s="25"/>
      <c r="U2031" s="37"/>
      <c r="V2031" s="37"/>
      <c r="W2031" s="37"/>
      <c r="X2031" s="37"/>
      <c r="Y2031" s="37"/>
      <c r="Z2031" s="37"/>
    </row>
    <row r="2032" spans="2:26" ht="15.75" hidden="1">
      <c r="B2032" s="40" t="s">
        <v>210</v>
      </c>
      <c r="C2032" s="20">
        <v>1927</v>
      </c>
      <c r="D2032" s="20">
        <v>830</v>
      </c>
      <c r="E2032" s="20">
        <v>1096</v>
      </c>
      <c r="F2032" s="18">
        <v>1</v>
      </c>
      <c r="G2032" s="98">
        <f t="shared" si="225"/>
        <v>43.07213284898806</v>
      </c>
      <c r="H2032" s="98">
        <f t="shared" si="226"/>
        <v>56.8759730150493</v>
      </c>
      <c r="I2032" s="98">
        <f t="shared" si="227"/>
        <v>0.05189413596263622</v>
      </c>
      <c r="J2032" s="25"/>
      <c r="U2032" s="37"/>
      <c r="V2032" s="37"/>
      <c r="W2032" s="37"/>
      <c r="X2032" s="37"/>
      <c r="Y2032" s="37"/>
      <c r="Z2032" s="37"/>
    </row>
    <row r="2033" spans="2:26" ht="15.75" hidden="1">
      <c r="B2033" s="40" t="s">
        <v>211</v>
      </c>
      <c r="C2033" s="20">
        <v>229</v>
      </c>
      <c r="D2033" s="20">
        <v>152</v>
      </c>
      <c r="E2033" s="20">
        <v>73</v>
      </c>
      <c r="F2033" s="18">
        <v>4</v>
      </c>
      <c r="G2033" s="98">
        <f t="shared" si="225"/>
        <v>66.37554585152839</v>
      </c>
      <c r="H2033" s="98">
        <f t="shared" si="226"/>
        <v>31.877729257641924</v>
      </c>
      <c r="I2033" s="98">
        <f t="shared" si="227"/>
        <v>1.7467248908296942</v>
      </c>
      <c r="J2033" s="25"/>
      <c r="U2033" s="37"/>
      <c r="V2033" s="37"/>
      <c r="W2033" s="37"/>
      <c r="X2033" s="37"/>
      <c r="Y2033" s="37"/>
      <c r="Z2033" s="37"/>
    </row>
    <row r="2034" spans="2:26" ht="15.75" hidden="1">
      <c r="B2034" s="26" t="s">
        <v>230</v>
      </c>
      <c r="C2034" s="16"/>
      <c r="D2034" s="16"/>
      <c r="E2034" s="16"/>
      <c r="F2034" s="16"/>
      <c r="G2034" s="16"/>
      <c r="H2034" s="16"/>
      <c r="I2034" s="16"/>
      <c r="J2034" s="16"/>
      <c r="K2034" s="16"/>
      <c r="L2034" s="26"/>
      <c r="U2034" s="37"/>
      <c r="V2034" s="37"/>
      <c r="W2034" s="37"/>
      <c r="X2034" s="37"/>
      <c r="Y2034" s="37"/>
      <c r="Z2034" s="37"/>
    </row>
    <row r="2035" spans="2:26" s="43" customFormat="1" ht="15.75" hidden="1">
      <c r="B2035" s="26"/>
      <c r="C2035" s="16"/>
      <c r="D2035" s="16"/>
      <c r="E2035" s="16"/>
      <c r="F2035" s="16"/>
      <c r="G2035" s="16"/>
      <c r="H2035" s="16"/>
      <c r="I2035" s="16"/>
      <c r="J2035" s="46"/>
      <c r="K2035" s="46"/>
      <c r="L2035" s="42"/>
      <c r="U2035" s="37"/>
      <c r="V2035" s="37"/>
      <c r="W2035" s="37"/>
      <c r="X2035" s="37"/>
      <c r="Y2035" s="37"/>
      <c r="Z2035" s="37"/>
    </row>
    <row r="2036" spans="2:26" ht="15.75" hidden="1">
      <c r="B2036" s="186" t="s">
        <v>8</v>
      </c>
      <c r="C2036" s="186"/>
      <c r="D2036" s="186"/>
      <c r="E2036" s="186"/>
      <c r="F2036" s="186"/>
      <c r="G2036" s="186"/>
      <c r="H2036" s="186"/>
      <c r="I2036" s="186"/>
      <c r="J2036" s="186"/>
      <c r="K2036" s="186"/>
      <c r="U2036" s="37"/>
      <c r="V2036" s="37"/>
      <c r="W2036" s="37"/>
      <c r="X2036" s="37"/>
      <c r="Y2036" s="37"/>
      <c r="Z2036" s="37"/>
    </row>
    <row r="2037" spans="2:26" ht="15" customHeight="1" hidden="1">
      <c r="B2037" s="36"/>
      <c r="C2037" s="23" t="s">
        <v>85</v>
      </c>
      <c r="D2037" s="23" t="s">
        <v>86</v>
      </c>
      <c r="E2037" s="23" t="s">
        <v>87</v>
      </c>
      <c r="F2037" s="23" t="s">
        <v>88</v>
      </c>
      <c r="G2037" s="23" t="s">
        <v>89</v>
      </c>
      <c r="H2037" s="23" t="s">
        <v>90</v>
      </c>
      <c r="I2037" s="23" t="s">
        <v>91</v>
      </c>
      <c r="J2037" s="25"/>
      <c r="U2037" s="37"/>
      <c r="V2037" s="37"/>
      <c r="W2037" s="37"/>
      <c r="X2037" s="37"/>
      <c r="Y2037" s="37"/>
      <c r="Z2037" s="37"/>
    </row>
    <row r="2038" spans="2:26" ht="15.75" hidden="1">
      <c r="B2038" s="22" t="s">
        <v>125</v>
      </c>
      <c r="C2038" s="51">
        <v>202875</v>
      </c>
      <c r="D2038" s="51">
        <v>56298</v>
      </c>
      <c r="E2038" s="51">
        <v>119055</v>
      </c>
      <c r="F2038" s="96">
        <v>27522</v>
      </c>
      <c r="G2038" s="98">
        <f>D2038/C2038*100</f>
        <v>27.750092421441774</v>
      </c>
      <c r="H2038" s="98">
        <f>E2038/C2038*100</f>
        <v>58.68391866913124</v>
      </c>
      <c r="I2038" s="98">
        <f>F2038/C2038*100</f>
        <v>13.565988909426988</v>
      </c>
      <c r="J2038" s="16"/>
      <c r="K2038" s="16"/>
      <c r="L2038" s="26"/>
      <c r="U2038" s="37"/>
      <c r="V2038" s="37"/>
      <c r="W2038" s="37"/>
      <c r="X2038" s="37"/>
      <c r="Y2038" s="37"/>
      <c r="Z2038" s="37"/>
    </row>
    <row r="2039" spans="2:26" ht="15.75" hidden="1">
      <c r="B2039" s="22" t="s">
        <v>223</v>
      </c>
      <c r="C2039" s="20">
        <f>SUM(C2040:C2053)</f>
        <v>18826</v>
      </c>
      <c r="D2039" s="20">
        <f>SUM(D2040:D2053)</f>
        <v>4950</v>
      </c>
      <c r="E2039" s="20">
        <f>SUM(E2040:E2053)</f>
        <v>11727</v>
      </c>
      <c r="F2039" s="18">
        <f>SUM(F2040:F2053)</f>
        <v>2149</v>
      </c>
      <c r="G2039" s="98">
        <f>D2039/C2039*100</f>
        <v>26.293423988101562</v>
      </c>
      <c r="H2039" s="98">
        <f>E2039/C2039*100</f>
        <v>62.29151173908425</v>
      </c>
      <c r="I2039" s="98">
        <f>F2039/C2039*100</f>
        <v>11.415064272814194</v>
      </c>
      <c r="J2039" s="25"/>
      <c r="U2039" s="37"/>
      <c r="V2039" s="37"/>
      <c r="W2039" s="37"/>
      <c r="X2039" s="37"/>
      <c r="Y2039" s="37"/>
      <c r="Z2039" s="37"/>
    </row>
    <row r="2040" spans="2:26" ht="15" customHeight="1" hidden="1">
      <c r="B2040" s="40" t="s">
        <v>50</v>
      </c>
      <c r="C2040" s="51">
        <v>354</v>
      </c>
      <c r="D2040" s="20">
        <v>0</v>
      </c>
      <c r="E2040" s="20">
        <v>354</v>
      </c>
      <c r="F2040" s="18">
        <v>0</v>
      </c>
      <c r="G2040" s="98">
        <f aca="true" t="shared" si="228" ref="G2040:G2053">D2040/C2040*100</f>
        <v>0</v>
      </c>
      <c r="H2040" s="98">
        <f aca="true" t="shared" si="229" ref="H2040:H2053">E2040/C2040*100</f>
        <v>100</v>
      </c>
      <c r="I2040" s="98">
        <f aca="true" t="shared" si="230" ref="I2040:I2053">F2040/C2040*100</f>
        <v>0</v>
      </c>
      <c r="J2040" s="25"/>
      <c r="U2040" s="37"/>
      <c r="V2040" s="37"/>
      <c r="W2040" s="37"/>
      <c r="X2040" s="37"/>
      <c r="Y2040" s="37"/>
      <c r="Z2040" s="37"/>
    </row>
    <row r="2041" spans="2:26" ht="15.75" hidden="1">
      <c r="B2041" s="40" t="s">
        <v>235</v>
      </c>
      <c r="C2041" s="51">
        <v>5509</v>
      </c>
      <c r="D2041" s="20">
        <v>1066</v>
      </c>
      <c r="E2041" s="20">
        <v>3778</v>
      </c>
      <c r="F2041" s="18">
        <v>665</v>
      </c>
      <c r="G2041" s="98">
        <f t="shared" si="228"/>
        <v>19.35015429297513</v>
      </c>
      <c r="H2041" s="98">
        <f t="shared" si="229"/>
        <v>68.57868941731712</v>
      </c>
      <c r="I2041" s="98">
        <f t="shared" si="230"/>
        <v>12.07115628970775</v>
      </c>
      <c r="J2041" s="25"/>
      <c r="U2041" s="37"/>
      <c r="V2041" s="37"/>
      <c r="W2041" s="37"/>
      <c r="X2041" s="37"/>
      <c r="Y2041" s="37"/>
      <c r="Z2041" s="37"/>
    </row>
    <row r="2042" spans="2:26" ht="15.75" hidden="1">
      <c r="B2042" s="40" t="s">
        <v>200</v>
      </c>
      <c r="C2042" s="20">
        <v>634</v>
      </c>
      <c r="D2042" s="20">
        <v>84</v>
      </c>
      <c r="E2042" s="20">
        <v>335</v>
      </c>
      <c r="F2042" s="18">
        <v>215</v>
      </c>
      <c r="G2042" s="98">
        <f t="shared" si="228"/>
        <v>13.249211356466878</v>
      </c>
      <c r="H2042" s="98">
        <f t="shared" si="229"/>
        <v>52.83911671924291</v>
      </c>
      <c r="I2042" s="98">
        <f t="shared" si="230"/>
        <v>33.91167192429022</v>
      </c>
      <c r="J2042" s="25"/>
      <c r="U2042" s="37"/>
      <c r="V2042" s="37"/>
      <c r="W2042" s="37"/>
      <c r="X2042" s="37"/>
      <c r="Y2042" s="37"/>
      <c r="Z2042" s="37"/>
    </row>
    <row r="2043" spans="2:26" ht="15.75" hidden="1">
      <c r="B2043" s="40" t="s">
        <v>201</v>
      </c>
      <c r="C2043" s="20">
        <v>352</v>
      </c>
      <c r="D2043" s="20">
        <v>190</v>
      </c>
      <c r="E2043" s="20">
        <v>132</v>
      </c>
      <c r="F2043" s="18">
        <v>30</v>
      </c>
      <c r="G2043" s="98">
        <f t="shared" si="228"/>
        <v>53.97727272727273</v>
      </c>
      <c r="H2043" s="98">
        <f t="shared" si="229"/>
        <v>37.5</v>
      </c>
      <c r="I2043" s="98">
        <f t="shared" si="230"/>
        <v>8.522727272727272</v>
      </c>
      <c r="J2043" s="25"/>
      <c r="U2043" s="37"/>
      <c r="V2043" s="37"/>
      <c r="W2043" s="37"/>
      <c r="X2043" s="37"/>
      <c r="Y2043" s="37"/>
      <c r="Z2043" s="37"/>
    </row>
    <row r="2044" spans="2:26" ht="15.75" hidden="1">
      <c r="B2044" s="40" t="s">
        <v>202</v>
      </c>
      <c r="C2044" s="20">
        <v>656</v>
      </c>
      <c r="D2044" s="20">
        <v>101</v>
      </c>
      <c r="E2044" s="20">
        <v>325</v>
      </c>
      <c r="F2044" s="18">
        <v>230</v>
      </c>
      <c r="G2044" s="98">
        <f t="shared" si="228"/>
        <v>15.396341463414634</v>
      </c>
      <c r="H2044" s="98">
        <f t="shared" si="229"/>
        <v>49.542682926829265</v>
      </c>
      <c r="I2044" s="98">
        <f t="shared" si="230"/>
        <v>35.0609756097561</v>
      </c>
      <c r="J2044" s="25"/>
      <c r="U2044" s="37"/>
      <c r="V2044" s="37"/>
      <c r="W2044" s="37"/>
      <c r="X2044" s="37"/>
      <c r="Y2044" s="37"/>
      <c r="Z2044" s="37"/>
    </row>
    <row r="2045" spans="2:26" ht="15.75" hidden="1">
      <c r="B2045" s="40" t="s">
        <v>122</v>
      </c>
      <c r="C2045" s="20">
        <v>3295</v>
      </c>
      <c r="D2045" s="20">
        <v>774</v>
      </c>
      <c r="E2045" s="20">
        <v>2069</v>
      </c>
      <c r="F2045" s="18">
        <v>452</v>
      </c>
      <c r="G2045" s="98">
        <f t="shared" si="228"/>
        <v>23.490136570561457</v>
      </c>
      <c r="H2045" s="98">
        <f t="shared" si="229"/>
        <v>62.792109256449166</v>
      </c>
      <c r="I2045" s="98">
        <f t="shared" si="230"/>
        <v>13.717754172989377</v>
      </c>
      <c r="J2045" s="25"/>
      <c r="U2045" s="37"/>
      <c r="V2045" s="37"/>
      <c r="W2045" s="37"/>
      <c r="X2045" s="37"/>
      <c r="Y2045" s="37"/>
      <c r="Z2045" s="37"/>
    </row>
    <row r="2046" spans="2:26" ht="15.75" hidden="1">
      <c r="B2046" s="40" t="s">
        <v>204</v>
      </c>
      <c r="C2046" s="20">
        <v>1221</v>
      </c>
      <c r="D2046" s="20">
        <v>261</v>
      </c>
      <c r="E2046" s="20">
        <v>960</v>
      </c>
      <c r="F2046" s="18">
        <v>0</v>
      </c>
      <c r="G2046" s="98">
        <f t="shared" si="228"/>
        <v>21.375921375921376</v>
      </c>
      <c r="H2046" s="98">
        <f t="shared" si="229"/>
        <v>78.62407862407862</v>
      </c>
      <c r="I2046" s="98">
        <f t="shared" si="230"/>
        <v>0</v>
      </c>
      <c r="J2046" s="25"/>
      <c r="U2046" s="37"/>
      <c r="V2046" s="37"/>
      <c r="W2046" s="37"/>
      <c r="X2046" s="37"/>
      <c r="Y2046" s="37"/>
      <c r="Z2046" s="37"/>
    </row>
    <row r="2047" spans="2:26" ht="15.75" hidden="1">
      <c r="B2047" s="40" t="s">
        <v>205</v>
      </c>
      <c r="C2047" s="20">
        <v>217</v>
      </c>
      <c r="D2047" s="20">
        <v>0</v>
      </c>
      <c r="E2047" s="20">
        <v>217</v>
      </c>
      <c r="F2047" s="18">
        <v>0</v>
      </c>
      <c r="G2047" s="98">
        <f t="shared" si="228"/>
        <v>0</v>
      </c>
      <c r="H2047" s="98">
        <f t="shared" si="229"/>
        <v>100</v>
      </c>
      <c r="I2047" s="98">
        <f t="shared" si="230"/>
        <v>0</v>
      </c>
      <c r="J2047" s="25"/>
      <c r="U2047" s="37"/>
      <c r="V2047" s="37"/>
      <c r="W2047" s="37"/>
      <c r="X2047" s="37"/>
      <c r="Y2047" s="37"/>
      <c r="Z2047" s="37"/>
    </row>
    <row r="2048" spans="2:26" ht="15.75" hidden="1">
      <c r="B2048" s="40" t="s">
        <v>124</v>
      </c>
      <c r="C2048" s="20">
        <v>73</v>
      </c>
      <c r="D2048" s="20">
        <v>0</v>
      </c>
      <c r="E2048" s="20">
        <v>60</v>
      </c>
      <c r="F2048" s="18">
        <v>13</v>
      </c>
      <c r="G2048" s="98">
        <f t="shared" si="228"/>
        <v>0</v>
      </c>
      <c r="H2048" s="98">
        <f t="shared" si="229"/>
        <v>82.1917808219178</v>
      </c>
      <c r="I2048" s="98">
        <f t="shared" si="230"/>
        <v>17.80821917808219</v>
      </c>
      <c r="J2048" s="25"/>
      <c r="U2048" s="37"/>
      <c r="V2048" s="37"/>
      <c r="W2048" s="37"/>
      <c r="X2048" s="37"/>
      <c r="Y2048" s="37"/>
      <c r="Z2048" s="37"/>
    </row>
    <row r="2049" spans="2:26" ht="15.75" hidden="1">
      <c r="B2049" s="40" t="s">
        <v>207</v>
      </c>
      <c r="C2049" s="20">
        <v>415</v>
      </c>
      <c r="D2049" s="20">
        <v>44</v>
      </c>
      <c r="E2049" s="20">
        <v>261</v>
      </c>
      <c r="F2049" s="18">
        <v>110</v>
      </c>
      <c r="G2049" s="98">
        <f t="shared" si="228"/>
        <v>10.602409638554217</v>
      </c>
      <c r="H2049" s="98">
        <f t="shared" si="229"/>
        <v>62.89156626506024</v>
      </c>
      <c r="I2049" s="98">
        <f t="shared" si="230"/>
        <v>26.506024096385545</v>
      </c>
      <c r="J2049" s="25"/>
      <c r="U2049" s="37"/>
      <c r="V2049" s="37"/>
      <c r="W2049" s="37"/>
      <c r="X2049" s="37"/>
      <c r="Y2049" s="37"/>
      <c r="Z2049" s="37"/>
    </row>
    <row r="2050" spans="2:26" ht="15.75" hidden="1">
      <c r="B2050" s="40" t="s">
        <v>208</v>
      </c>
      <c r="C2050" s="20">
        <v>1670</v>
      </c>
      <c r="D2050" s="20">
        <v>787</v>
      </c>
      <c r="E2050" s="20">
        <v>867</v>
      </c>
      <c r="F2050" s="18">
        <v>16</v>
      </c>
      <c r="G2050" s="98">
        <f t="shared" si="228"/>
        <v>47.125748502994014</v>
      </c>
      <c r="H2050" s="98">
        <f t="shared" si="229"/>
        <v>51.91616766467065</v>
      </c>
      <c r="I2050" s="98">
        <f t="shared" si="230"/>
        <v>0.9580838323353293</v>
      </c>
      <c r="J2050" s="25"/>
      <c r="U2050" s="37"/>
      <c r="V2050" s="37"/>
      <c r="W2050" s="37"/>
      <c r="X2050" s="37"/>
      <c r="Y2050" s="37"/>
      <c r="Z2050" s="37"/>
    </row>
    <row r="2051" spans="2:26" ht="15.75" hidden="1">
      <c r="B2051" s="40" t="s">
        <v>209</v>
      </c>
      <c r="C2051" s="20">
        <v>2442</v>
      </c>
      <c r="D2051" s="20">
        <v>808</v>
      </c>
      <c r="E2051" s="20">
        <v>1273</v>
      </c>
      <c r="F2051" s="18">
        <v>361</v>
      </c>
      <c r="G2051" s="98">
        <f t="shared" si="228"/>
        <v>33.08763308763309</v>
      </c>
      <c r="H2051" s="98">
        <f t="shared" si="229"/>
        <v>52.12940212940212</v>
      </c>
      <c r="I2051" s="98">
        <f t="shared" si="230"/>
        <v>14.782964782964783</v>
      </c>
      <c r="J2051" s="25"/>
      <c r="U2051" s="37"/>
      <c r="V2051" s="37"/>
      <c r="W2051" s="37"/>
      <c r="X2051" s="37"/>
      <c r="Y2051" s="37"/>
      <c r="Z2051" s="37"/>
    </row>
    <row r="2052" spans="2:26" ht="15.75" hidden="1">
      <c r="B2052" s="40" t="s">
        <v>210</v>
      </c>
      <c r="C2052" s="20">
        <v>1793</v>
      </c>
      <c r="D2052" s="20">
        <v>766</v>
      </c>
      <c r="E2052" s="20">
        <v>1027</v>
      </c>
      <c r="F2052" s="18">
        <v>0</v>
      </c>
      <c r="G2052" s="98">
        <f t="shared" si="228"/>
        <v>42.72169548243168</v>
      </c>
      <c r="H2052" s="98">
        <f t="shared" si="229"/>
        <v>57.27830451756832</v>
      </c>
      <c r="I2052" s="98">
        <f t="shared" si="230"/>
        <v>0</v>
      </c>
      <c r="J2052" s="25"/>
      <c r="U2052" s="37"/>
      <c r="V2052" s="37"/>
      <c r="W2052" s="37"/>
      <c r="X2052" s="37"/>
      <c r="Y2052" s="37"/>
      <c r="Z2052" s="37"/>
    </row>
    <row r="2053" spans="2:26" ht="15.75" hidden="1">
      <c r="B2053" s="40" t="s">
        <v>211</v>
      </c>
      <c r="C2053" s="20">
        <v>195</v>
      </c>
      <c r="D2053" s="20">
        <v>69</v>
      </c>
      <c r="E2053" s="20">
        <v>69</v>
      </c>
      <c r="F2053" s="18">
        <v>57</v>
      </c>
      <c r="G2053" s="98">
        <f t="shared" si="228"/>
        <v>35.38461538461539</v>
      </c>
      <c r="H2053" s="98">
        <f t="shared" si="229"/>
        <v>35.38461538461539</v>
      </c>
      <c r="I2053" s="98">
        <f t="shared" si="230"/>
        <v>29.230769230769234</v>
      </c>
      <c r="J2053" s="25"/>
      <c r="U2053" s="37"/>
      <c r="V2053" s="37"/>
      <c r="W2053" s="37"/>
      <c r="X2053" s="37"/>
      <c r="Y2053" s="37"/>
      <c r="Z2053" s="37"/>
    </row>
    <row r="2054" spans="2:26" ht="15.75" hidden="1">
      <c r="B2054" s="26" t="s">
        <v>230</v>
      </c>
      <c r="C2054" s="16"/>
      <c r="D2054" s="16"/>
      <c r="E2054" s="16"/>
      <c r="F2054" s="16"/>
      <c r="G2054" s="16"/>
      <c r="H2054" s="16"/>
      <c r="I2054" s="16"/>
      <c r="J2054" s="16"/>
      <c r="K2054" s="16"/>
      <c r="L2054" s="26"/>
      <c r="U2054" s="37"/>
      <c r="V2054" s="37"/>
      <c r="W2054" s="37"/>
      <c r="X2054" s="37"/>
      <c r="Y2054" s="37"/>
      <c r="Z2054" s="37"/>
    </row>
    <row r="2055" spans="2:26" s="43" customFormat="1" ht="15.75" hidden="1">
      <c r="B2055" s="26"/>
      <c r="C2055" s="16"/>
      <c r="D2055" s="16"/>
      <c r="E2055" s="16"/>
      <c r="F2055" s="16"/>
      <c r="G2055" s="16"/>
      <c r="H2055" s="16"/>
      <c r="I2055" s="16"/>
      <c r="J2055" s="46"/>
      <c r="K2055" s="46"/>
      <c r="L2055" s="42"/>
      <c r="U2055" s="37"/>
      <c r="V2055" s="37"/>
      <c r="W2055" s="37"/>
      <c r="X2055" s="37"/>
      <c r="Y2055" s="37"/>
      <c r="Z2055" s="37"/>
    </row>
    <row r="2056" spans="2:26" ht="15.75" hidden="1">
      <c r="B2056" s="186" t="s">
        <v>7</v>
      </c>
      <c r="C2056" s="186"/>
      <c r="D2056" s="186"/>
      <c r="E2056" s="186"/>
      <c r="F2056" s="186"/>
      <c r="G2056" s="186"/>
      <c r="H2056" s="186"/>
      <c r="I2056" s="186"/>
      <c r="J2056" s="186"/>
      <c r="K2056" s="186"/>
      <c r="U2056" s="37"/>
      <c r="V2056" s="37"/>
      <c r="W2056" s="37"/>
      <c r="X2056" s="37"/>
      <c r="Y2056" s="37"/>
      <c r="Z2056" s="37"/>
    </row>
    <row r="2057" spans="2:26" ht="15" customHeight="1" hidden="1">
      <c r="B2057" s="36"/>
      <c r="C2057" s="23" t="s">
        <v>85</v>
      </c>
      <c r="D2057" s="23" t="s">
        <v>86</v>
      </c>
      <c r="E2057" s="23" t="s">
        <v>87</v>
      </c>
      <c r="F2057" s="23" t="s">
        <v>88</v>
      </c>
      <c r="G2057" s="23" t="s">
        <v>89</v>
      </c>
      <c r="H2057" s="23" t="s">
        <v>90</v>
      </c>
      <c r="I2057" s="23" t="s">
        <v>91</v>
      </c>
      <c r="J2057" s="25"/>
      <c r="U2057" s="37"/>
      <c r="V2057" s="37"/>
      <c r="W2057" s="37"/>
      <c r="X2057" s="37"/>
      <c r="Y2057" s="37"/>
      <c r="Z2057" s="37"/>
    </row>
    <row r="2058" spans="2:26" ht="15.75" hidden="1">
      <c r="B2058" s="22" t="s">
        <v>125</v>
      </c>
      <c r="C2058" s="51">
        <v>197026</v>
      </c>
      <c r="D2058" s="51">
        <v>47813</v>
      </c>
      <c r="E2058" s="51">
        <v>119171</v>
      </c>
      <c r="F2058" s="96">
        <v>30042</v>
      </c>
      <c r="G2058" s="98">
        <f>D2058/C2058*100</f>
        <v>24.26735557743648</v>
      </c>
      <c r="H2058" s="98">
        <f>E2058/C2058*100</f>
        <v>60.48491062093328</v>
      </c>
      <c r="I2058" s="98">
        <f>F2058/C2058*100</f>
        <v>15.247733801630242</v>
      </c>
      <c r="J2058" s="16"/>
      <c r="K2058" s="16"/>
      <c r="L2058" s="26"/>
      <c r="U2058" s="37"/>
      <c r="V2058" s="37"/>
      <c r="W2058" s="37"/>
      <c r="X2058" s="37"/>
      <c r="Y2058" s="37"/>
      <c r="Z2058" s="37"/>
    </row>
    <row r="2059" spans="2:26" ht="15.75" hidden="1">
      <c r="B2059" s="22" t="s">
        <v>223</v>
      </c>
      <c r="C2059" s="20">
        <f>SUM(C2060:C2073)</f>
        <v>18197</v>
      </c>
      <c r="D2059" s="20">
        <f>SUM(D2060:D2073)</f>
        <v>4583</v>
      </c>
      <c r="E2059" s="20">
        <f>SUM(E2060:E2073)</f>
        <v>10364</v>
      </c>
      <c r="F2059" s="18">
        <f>SUM(F2060:F2073)</f>
        <v>3250</v>
      </c>
      <c r="G2059" s="98">
        <f>D2059/C2059*100</f>
        <v>25.185470132439413</v>
      </c>
      <c r="H2059" s="98">
        <f>E2059/C2059*100</f>
        <v>56.954443040061555</v>
      </c>
      <c r="I2059" s="98">
        <f>F2059/C2059*100</f>
        <v>17.86008682749904</v>
      </c>
      <c r="J2059" s="25"/>
      <c r="U2059" s="37"/>
      <c r="V2059" s="37"/>
      <c r="W2059" s="37"/>
      <c r="X2059" s="37"/>
      <c r="Y2059" s="37"/>
      <c r="Z2059" s="37"/>
    </row>
    <row r="2060" spans="2:26" ht="15" customHeight="1" hidden="1">
      <c r="B2060" s="40" t="s">
        <v>50</v>
      </c>
      <c r="C2060" s="51">
        <v>265</v>
      </c>
      <c r="D2060" s="20">
        <v>0</v>
      </c>
      <c r="E2060" s="20">
        <v>265</v>
      </c>
      <c r="F2060" s="18">
        <v>0</v>
      </c>
      <c r="G2060" s="98">
        <f aca="true" t="shared" si="231" ref="G2060:G2073">D2060/C2060*100</f>
        <v>0</v>
      </c>
      <c r="H2060" s="98">
        <f aca="true" t="shared" si="232" ref="H2060:H2073">E2060/C2060*100</f>
        <v>100</v>
      </c>
      <c r="I2060" s="98">
        <f aca="true" t="shared" si="233" ref="I2060:I2073">F2060/C2060*100</f>
        <v>0</v>
      </c>
      <c r="J2060" s="25"/>
      <c r="U2060" s="37"/>
      <c r="V2060" s="37"/>
      <c r="W2060" s="37"/>
      <c r="X2060" s="37"/>
      <c r="Y2060" s="37"/>
      <c r="Z2060" s="37"/>
    </row>
    <row r="2061" spans="2:26" ht="15.75" hidden="1">
      <c r="B2061" s="40" t="s">
        <v>235</v>
      </c>
      <c r="C2061" s="51">
        <v>5659</v>
      </c>
      <c r="D2061" s="20">
        <v>1348</v>
      </c>
      <c r="E2061" s="20">
        <v>3507</v>
      </c>
      <c r="F2061" s="18">
        <v>804</v>
      </c>
      <c r="G2061" s="98">
        <f t="shared" si="231"/>
        <v>23.82046297932497</v>
      </c>
      <c r="H2061" s="98">
        <f t="shared" si="232"/>
        <v>61.97207987276904</v>
      </c>
      <c r="I2061" s="98">
        <f t="shared" si="233"/>
        <v>14.207457147905991</v>
      </c>
      <c r="J2061" s="25"/>
      <c r="U2061" s="37"/>
      <c r="V2061" s="37"/>
      <c r="W2061" s="37"/>
      <c r="X2061" s="37"/>
      <c r="Y2061" s="37"/>
      <c r="Z2061" s="37"/>
    </row>
    <row r="2062" spans="2:26" ht="15.75" hidden="1">
      <c r="B2062" s="40" t="s">
        <v>200</v>
      </c>
      <c r="C2062" s="20">
        <v>615</v>
      </c>
      <c r="D2062" s="20">
        <v>118</v>
      </c>
      <c r="E2062" s="20">
        <v>336</v>
      </c>
      <c r="F2062" s="18">
        <v>161</v>
      </c>
      <c r="G2062" s="98">
        <f t="shared" si="231"/>
        <v>19.1869918699187</v>
      </c>
      <c r="H2062" s="98">
        <f t="shared" si="232"/>
        <v>54.63414634146342</v>
      </c>
      <c r="I2062" s="98">
        <f t="shared" si="233"/>
        <v>26.178861788617887</v>
      </c>
      <c r="J2062" s="25"/>
      <c r="U2062" s="37"/>
      <c r="V2062" s="37"/>
      <c r="W2062" s="37"/>
      <c r="X2062" s="37"/>
      <c r="Y2062" s="37"/>
      <c r="Z2062" s="37"/>
    </row>
    <row r="2063" spans="2:26" ht="15.75" hidden="1">
      <c r="B2063" s="40" t="s">
        <v>201</v>
      </c>
      <c r="C2063" s="20">
        <v>365</v>
      </c>
      <c r="D2063" s="20">
        <v>143</v>
      </c>
      <c r="E2063" s="20">
        <v>137</v>
      </c>
      <c r="F2063" s="18">
        <v>85</v>
      </c>
      <c r="G2063" s="98">
        <f t="shared" si="231"/>
        <v>39.178082191780824</v>
      </c>
      <c r="H2063" s="98">
        <f t="shared" si="232"/>
        <v>37.534246575342465</v>
      </c>
      <c r="I2063" s="98">
        <f t="shared" si="233"/>
        <v>23.28767123287671</v>
      </c>
      <c r="J2063" s="25"/>
      <c r="U2063" s="37"/>
      <c r="V2063" s="37"/>
      <c r="W2063" s="37"/>
      <c r="X2063" s="37"/>
      <c r="Y2063" s="37"/>
      <c r="Z2063" s="37"/>
    </row>
    <row r="2064" spans="2:26" ht="15.75" hidden="1">
      <c r="B2064" s="40" t="s">
        <v>202</v>
      </c>
      <c r="C2064" s="20">
        <v>681</v>
      </c>
      <c r="D2064" s="20">
        <v>64</v>
      </c>
      <c r="E2064" s="20">
        <v>369</v>
      </c>
      <c r="F2064" s="18">
        <v>248</v>
      </c>
      <c r="G2064" s="98">
        <f t="shared" si="231"/>
        <v>9.397944199706314</v>
      </c>
      <c r="H2064" s="98">
        <f t="shared" si="232"/>
        <v>54.18502202643172</v>
      </c>
      <c r="I2064" s="98">
        <f t="shared" si="233"/>
        <v>36.41703377386197</v>
      </c>
      <c r="J2064" s="25"/>
      <c r="U2064" s="37"/>
      <c r="V2064" s="37"/>
      <c r="W2064" s="37"/>
      <c r="X2064" s="37"/>
      <c r="Y2064" s="37"/>
      <c r="Z2064" s="37"/>
    </row>
    <row r="2065" spans="2:26" ht="15.75" hidden="1">
      <c r="B2065" s="40" t="s">
        <v>122</v>
      </c>
      <c r="C2065" s="20">
        <v>2834</v>
      </c>
      <c r="D2065" s="20">
        <v>843</v>
      </c>
      <c r="E2065" s="20">
        <v>1506</v>
      </c>
      <c r="F2065" s="18">
        <v>485</v>
      </c>
      <c r="G2065" s="98">
        <f t="shared" si="231"/>
        <v>29.74594213126323</v>
      </c>
      <c r="H2065" s="98">
        <f t="shared" si="232"/>
        <v>53.140437544107265</v>
      </c>
      <c r="I2065" s="98">
        <f t="shared" si="233"/>
        <v>17.1136203246295</v>
      </c>
      <c r="J2065" s="25"/>
      <c r="U2065" s="37"/>
      <c r="V2065" s="37"/>
      <c r="W2065" s="37"/>
      <c r="X2065" s="37"/>
      <c r="Y2065" s="37"/>
      <c r="Z2065" s="37"/>
    </row>
    <row r="2066" spans="2:26" ht="15.75" hidden="1">
      <c r="B2066" s="40" t="s">
        <v>204</v>
      </c>
      <c r="C2066" s="20">
        <v>1194</v>
      </c>
      <c r="D2066" s="20">
        <v>181</v>
      </c>
      <c r="E2066" s="20">
        <v>923</v>
      </c>
      <c r="F2066" s="18">
        <v>90</v>
      </c>
      <c r="G2066" s="98">
        <f t="shared" si="231"/>
        <v>15.159128978224457</v>
      </c>
      <c r="H2066" s="98">
        <f t="shared" si="232"/>
        <v>77.30318257956449</v>
      </c>
      <c r="I2066" s="98">
        <f t="shared" si="233"/>
        <v>7.537688442211055</v>
      </c>
      <c r="J2066" s="25"/>
      <c r="U2066" s="37"/>
      <c r="V2066" s="37"/>
      <c r="W2066" s="37"/>
      <c r="X2066" s="37"/>
      <c r="Y2066" s="37"/>
      <c r="Z2066" s="37"/>
    </row>
    <row r="2067" spans="2:26" ht="15.75" hidden="1">
      <c r="B2067" s="40" t="s">
        <v>205</v>
      </c>
      <c r="C2067" s="20">
        <v>218</v>
      </c>
      <c r="D2067" s="20">
        <v>0</v>
      </c>
      <c r="E2067" s="20">
        <v>218</v>
      </c>
      <c r="F2067" s="18">
        <v>0</v>
      </c>
      <c r="G2067" s="98">
        <f t="shared" si="231"/>
        <v>0</v>
      </c>
      <c r="H2067" s="98">
        <f t="shared" si="232"/>
        <v>100</v>
      </c>
      <c r="I2067" s="98">
        <f t="shared" si="233"/>
        <v>0</v>
      </c>
      <c r="J2067" s="25"/>
      <c r="U2067" s="37"/>
      <c r="V2067" s="37"/>
      <c r="W2067" s="37"/>
      <c r="X2067" s="37"/>
      <c r="Y2067" s="37"/>
      <c r="Z2067" s="37"/>
    </row>
    <row r="2068" spans="2:26" ht="15.75" hidden="1">
      <c r="B2068" s="40" t="s">
        <v>124</v>
      </c>
      <c r="C2068" s="20">
        <v>72</v>
      </c>
      <c r="D2068" s="20">
        <v>0</v>
      </c>
      <c r="E2068" s="20">
        <v>61</v>
      </c>
      <c r="F2068" s="18">
        <v>11</v>
      </c>
      <c r="G2068" s="98">
        <f t="shared" si="231"/>
        <v>0</v>
      </c>
      <c r="H2068" s="98">
        <f t="shared" si="232"/>
        <v>84.72222222222221</v>
      </c>
      <c r="I2068" s="98">
        <f t="shared" si="233"/>
        <v>15.277777777777779</v>
      </c>
      <c r="J2068" s="25"/>
      <c r="U2068" s="37"/>
      <c r="V2068" s="37"/>
      <c r="W2068" s="37"/>
      <c r="X2068" s="37"/>
      <c r="Y2068" s="37"/>
      <c r="Z2068" s="37"/>
    </row>
    <row r="2069" spans="2:26" ht="15.75" hidden="1">
      <c r="B2069" s="40" t="s">
        <v>207</v>
      </c>
      <c r="C2069" s="20">
        <v>364</v>
      </c>
      <c r="D2069" s="20">
        <v>46</v>
      </c>
      <c r="E2069" s="20">
        <v>224</v>
      </c>
      <c r="F2069" s="18">
        <v>94</v>
      </c>
      <c r="G2069" s="98">
        <f t="shared" si="231"/>
        <v>12.637362637362637</v>
      </c>
      <c r="H2069" s="98">
        <f t="shared" si="232"/>
        <v>61.53846153846154</v>
      </c>
      <c r="I2069" s="98">
        <f t="shared" si="233"/>
        <v>25.82417582417583</v>
      </c>
      <c r="J2069" s="25"/>
      <c r="U2069" s="37"/>
      <c r="V2069" s="37"/>
      <c r="W2069" s="37"/>
      <c r="X2069" s="37"/>
      <c r="Y2069" s="37"/>
      <c r="Z2069" s="37"/>
    </row>
    <row r="2070" spans="2:26" ht="15.75" hidden="1">
      <c r="B2070" s="40" t="s">
        <v>208</v>
      </c>
      <c r="C2070" s="20">
        <v>1457</v>
      </c>
      <c r="D2070" s="20">
        <v>568</v>
      </c>
      <c r="E2070" s="20">
        <v>860</v>
      </c>
      <c r="F2070" s="18">
        <v>29</v>
      </c>
      <c r="G2070" s="98">
        <f t="shared" si="231"/>
        <v>38.98421413864104</v>
      </c>
      <c r="H2070" s="98">
        <f t="shared" si="232"/>
        <v>59.02539464653397</v>
      </c>
      <c r="I2070" s="98">
        <f t="shared" si="233"/>
        <v>1.990391214824983</v>
      </c>
      <c r="J2070" s="25"/>
      <c r="U2070" s="37"/>
      <c r="V2070" s="37"/>
      <c r="W2070" s="37"/>
      <c r="X2070" s="37"/>
      <c r="Y2070" s="37"/>
      <c r="Z2070" s="37"/>
    </row>
    <row r="2071" spans="2:26" ht="15.75" hidden="1">
      <c r="B2071" s="40" t="s">
        <v>209</v>
      </c>
      <c r="C2071" s="20">
        <v>2393</v>
      </c>
      <c r="D2071" s="20">
        <v>243</v>
      </c>
      <c r="E2071" s="20">
        <v>1509</v>
      </c>
      <c r="F2071" s="18">
        <v>641</v>
      </c>
      <c r="G2071" s="98">
        <f t="shared" si="231"/>
        <v>10.154617634768073</v>
      </c>
      <c r="H2071" s="98">
        <f t="shared" si="232"/>
        <v>63.05892185541162</v>
      </c>
      <c r="I2071" s="98">
        <f t="shared" si="233"/>
        <v>26.78646050982031</v>
      </c>
      <c r="J2071" s="25"/>
      <c r="U2071" s="37"/>
      <c r="V2071" s="37"/>
      <c r="W2071" s="37"/>
      <c r="X2071" s="37"/>
      <c r="Y2071" s="37"/>
      <c r="Z2071" s="37"/>
    </row>
    <row r="2072" spans="2:26" ht="15.75" hidden="1">
      <c r="B2072" s="40" t="s">
        <v>210</v>
      </c>
      <c r="C2072" s="20">
        <v>1899</v>
      </c>
      <c r="D2072" s="20">
        <v>965</v>
      </c>
      <c r="E2072" s="20">
        <v>374</v>
      </c>
      <c r="F2072" s="18">
        <v>560</v>
      </c>
      <c r="G2072" s="98">
        <f t="shared" si="231"/>
        <v>50.81621906266456</v>
      </c>
      <c r="H2072" s="98">
        <f t="shared" si="232"/>
        <v>19.694576092680357</v>
      </c>
      <c r="I2072" s="98">
        <f t="shared" si="233"/>
        <v>29.48920484465508</v>
      </c>
      <c r="J2072" s="25"/>
      <c r="U2072" s="37"/>
      <c r="V2072" s="37"/>
      <c r="W2072" s="37"/>
      <c r="X2072" s="37"/>
      <c r="Y2072" s="37"/>
      <c r="Z2072" s="37"/>
    </row>
    <row r="2073" spans="2:26" ht="15.75" hidden="1">
      <c r="B2073" s="40" t="s">
        <v>211</v>
      </c>
      <c r="C2073" s="20">
        <v>181</v>
      </c>
      <c r="D2073" s="20">
        <v>64</v>
      </c>
      <c r="E2073" s="20">
        <v>75</v>
      </c>
      <c r="F2073" s="18">
        <v>42</v>
      </c>
      <c r="G2073" s="98">
        <f t="shared" si="231"/>
        <v>35.35911602209944</v>
      </c>
      <c r="H2073" s="98">
        <f t="shared" si="232"/>
        <v>41.43646408839779</v>
      </c>
      <c r="I2073" s="98">
        <f t="shared" si="233"/>
        <v>23.204419889502763</v>
      </c>
      <c r="J2073" s="25"/>
      <c r="U2073" s="37"/>
      <c r="V2073" s="37"/>
      <c r="W2073" s="37"/>
      <c r="X2073" s="37"/>
      <c r="Y2073" s="37"/>
      <c r="Z2073" s="37"/>
    </row>
    <row r="2074" spans="2:26" ht="15.75" hidden="1">
      <c r="B2074" s="26" t="s">
        <v>230</v>
      </c>
      <c r="C2074" s="16"/>
      <c r="D2074" s="16"/>
      <c r="E2074" s="16"/>
      <c r="F2074" s="16"/>
      <c r="G2074" s="16"/>
      <c r="H2074" s="16"/>
      <c r="I2074" s="16"/>
      <c r="J2074" s="16"/>
      <c r="K2074" s="16"/>
      <c r="L2074" s="26"/>
      <c r="U2074" s="37"/>
      <c r="V2074" s="37"/>
      <c r="W2074" s="37"/>
      <c r="X2074" s="37"/>
      <c r="Y2074" s="37"/>
      <c r="Z2074" s="37"/>
    </row>
    <row r="2075" spans="2:26" ht="15.75">
      <c r="B2075" s="26"/>
      <c r="C2075" s="16"/>
      <c r="D2075" s="16"/>
      <c r="E2075" s="16"/>
      <c r="F2075" s="16"/>
      <c r="G2075" s="16"/>
      <c r="H2075" s="16"/>
      <c r="I2075" s="16"/>
      <c r="J2075" s="16"/>
      <c r="K2075" s="16"/>
      <c r="L2075" s="26"/>
      <c r="U2075" s="37"/>
      <c r="V2075" s="37"/>
      <c r="W2075" s="37"/>
      <c r="X2075" s="37"/>
      <c r="Y2075" s="37"/>
      <c r="Z2075" s="37"/>
    </row>
    <row r="2076" spans="1:20" ht="30.75" customHeight="1">
      <c r="A2076" s="24"/>
      <c r="B2076" s="169" t="s">
        <v>16</v>
      </c>
      <c r="C2076" s="170"/>
      <c r="D2076" s="170"/>
      <c r="E2076" s="170"/>
      <c r="F2076" s="170"/>
      <c r="G2076" s="170"/>
      <c r="H2076" s="170"/>
      <c r="I2076" s="170"/>
      <c r="J2076" s="170"/>
      <c r="K2076" s="170"/>
      <c r="L2076" s="170"/>
      <c r="M2076" s="170"/>
      <c r="T2076" s="49"/>
    </row>
    <row r="2077" spans="2:22" ht="70.5" customHeight="1">
      <c r="B2077" s="211" t="s">
        <v>445</v>
      </c>
      <c r="C2077" s="194"/>
      <c r="D2077" s="194"/>
      <c r="E2077" s="194"/>
      <c r="F2077" s="194"/>
      <c r="G2077" s="194"/>
      <c r="H2077" s="194"/>
      <c r="I2077" s="194"/>
      <c r="J2077" s="194"/>
      <c r="K2077" s="194"/>
      <c r="L2077" s="194"/>
      <c r="M2077" s="194"/>
      <c r="N2077" s="152"/>
      <c r="O2077" s="152"/>
      <c r="P2077" s="152"/>
      <c r="Q2077" s="152"/>
      <c r="R2077" s="152"/>
      <c r="S2077" s="152"/>
      <c r="T2077" s="152"/>
      <c r="U2077" s="152"/>
      <c r="V2077" s="152"/>
    </row>
    <row r="2078" spans="2:11" ht="15.75">
      <c r="B2078" s="26"/>
      <c r="C2078" s="16"/>
      <c r="D2078" s="16"/>
      <c r="E2078" s="16"/>
      <c r="F2078" s="16"/>
      <c r="G2078" s="16"/>
      <c r="H2078" s="16"/>
      <c r="I2078" s="16"/>
      <c r="J2078" s="32"/>
      <c r="K2078" s="32"/>
    </row>
    <row r="2079" spans="2:22" ht="49.5" customHeight="1">
      <c r="B2079" s="211" t="s">
        <v>447</v>
      </c>
      <c r="C2079" s="194"/>
      <c r="D2079" s="194"/>
      <c r="E2079" s="194"/>
      <c r="F2079" s="194"/>
      <c r="G2079" s="194"/>
      <c r="H2079" s="194"/>
      <c r="I2079" s="194"/>
      <c r="J2079" s="194"/>
      <c r="K2079" s="194"/>
      <c r="L2079" s="194"/>
      <c r="M2079" s="194"/>
      <c r="N2079" s="152"/>
      <c r="O2079" s="152"/>
      <c r="P2079" s="152"/>
      <c r="Q2079" s="152"/>
      <c r="R2079" s="152"/>
      <c r="S2079" s="152"/>
      <c r="T2079" s="152"/>
      <c r="U2079" s="152"/>
      <c r="V2079" s="152"/>
    </row>
    <row r="2080" spans="2:13" ht="15.75">
      <c r="B2080" s="110"/>
      <c r="C2080" s="70"/>
      <c r="D2080" s="70"/>
      <c r="E2080" s="70"/>
      <c r="F2080" s="70"/>
      <c r="G2080" s="70"/>
      <c r="H2080" s="70"/>
      <c r="I2080" s="70"/>
      <c r="J2080" s="70"/>
      <c r="K2080" s="70"/>
      <c r="L2080" s="70"/>
      <c r="M2080" s="70"/>
    </row>
    <row r="2081" spans="2:11" ht="15.75">
      <c r="B2081" s="139" t="s">
        <v>446</v>
      </c>
      <c r="C2081" s="32"/>
      <c r="D2081" s="32"/>
      <c r="E2081" s="32"/>
      <c r="F2081" s="32"/>
      <c r="G2081" s="16"/>
      <c r="H2081" s="16"/>
      <c r="I2081" s="16"/>
      <c r="J2081" s="32"/>
      <c r="K2081" s="32"/>
    </row>
    <row r="2082" spans="1:11" ht="15.75" hidden="1">
      <c r="A2082" s="35"/>
      <c r="B2082" s="101" t="s">
        <v>16</v>
      </c>
      <c r="C2082" s="32"/>
      <c r="D2082" s="32"/>
      <c r="E2082" s="32"/>
      <c r="F2082" s="32"/>
      <c r="G2082" s="16"/>
      <c r="H2082" s="16"/>
      <c r="I2082" s="16"/>
      <c r="J2082" s="32"/>
      <c r="K2082" s="32"/>
    </row>
    <row r="2083" spans="1:11" ht="63" hidden="1">
      <c r="A2083" s="35"/>
      <c r="B2083" s="13"/>
      <c r="C2083" s="23" t="s">
        <v>39</v>
      </c>
      <c r="D2083" s="23" t="s">
        <v>40</v>
      </c>
      <c r="E2083" s="23" t="s">
        <v>41</v>
      </c>
      <c r="F2083" s="13"/>
      <c r="G2083" s="16"/>
      <c r="H2083" s="16"/>
      <c r="I2083" s="16"/>
      <c r="J2083" s="32"/>
      <c r="K2083" s="32"/>
    </row>
    <row r="2084" spans="1:11" ht="15.75" hidden="1">
      <c r="A2084" s="35">
        <v>2</v>
      </c>
      <c r="B2084" s="13" t="str">
        <f>INDEX(B2058:B2073,$A$2084)</f>
        <v>Council</v>
      </c>
      <c r="C2084" s="33">
        <f>INDEX(G2058:G2073,$A$2084)</f>
        <v>25.185470132439413</v>
      </c>
      <c r="D2084" s="33">
        <f>INDEX(H2058:H2073,$A$2084)</f>
        <v>56.954443040061555</v>
      </c>
      <c r="E2084" s="33">
        <f>INDEX(I2058:I2073,$A$2084)</f>
        <v>17.86008682749904</v>
      </c>
      <c r="F2084" s="13" t="s">
        <v>34</v>
      </c>
      <c r="G2084" s="16"/>
      <c r="H2084" s="16"/>
      <c r="I2084" s="16"/>
      <c r="J2084" s="32"/>
      <c r="K2084" s="32"/>
    </row>
    <row r="2085" spans="1:11" ht="15.75" hidden="1">
      <c r="A2085" s="35"/>
      <c r="B2085" s="13" t="str">
        <f>INDEX(B2038:B2053,$A$2084)</f>
        <v>Council</v>
      </c>
      <c r="C2085" s="33">
        <f>INDEX(G2038:G2053,$A$2084)</f>
        <v>26.293423988101562</v>
      </c>
      <c r="D2085" s="33">
        <f>INDEX(H2038:H2053,$A$2084)</f>
        <v>62.29151173908425</v>
      </c>
      <c r="E2085" s="33">
        <f>INDEX(I2038:I2053,$A$2084)</f>
        <v>11.415064272814194</v>
      </c>
      <c r="F2085" s="13" t="s">
        <v>35</v>
      </c>
      <c r="G2085" s="16"/>
      <c r="H2085" s="16"/>
      <c r="I2085" s="16"/>
      <c r="J2085" s="32"/>
      <c r="K2085" s="32"/>
    </row>
    <row r="2086" spans="1:11" ht="15.75" hidden="1">
      <c r="A2086" s="14"/>
      <c r="B2086" s="13" t="str">
        <f>INDEX(B2018:B2033,$A$2084)</f>
        <v>Council </v>
      </c>
      <c r="C2086" s="33">
        <f>INDEX(G2018:G2033,$A$2084)</f>
        <v>34.408106863196686</v>
      </c>
      <c r="D2086" s="33">
        <f>INDEX(H2018:H2033,$A$2084)</f>
        <v>62.13214596448129</v>
      </c>
      <c r="E2086" s="33">
        <f>INDEX(I2018:I2033,$A$2084)</f>
        <v>3.4597471723220226</v>
      </c>
      <c r="F2086" s="13" t="s">
        <v>36</v>
      </c>
      <c r="G2086" s="16"/>
      <c r="H2086" s="16"/>
      <c r="I2086" s="16"/>
      <c r="J2086" s="32"/>
      <c r="K2086" s="32"/>
    </row>
    <row r="2087" spans="1:11" ht="15.75" hidden="1">
      <c r="A2087" s="14"/>
      <c r="B2087" s="13" t="str">
        <f>INDEX(B1998:B2013,$A$2084)</f>
        <v>Council </v>
      </c>
      <c r="C2087" s="33">
        <f>INDEX(G1998:G2013,$A$2084)</f>
        <v>46.12473508931274</v>
      </c>
      <c r="D2087" s="33">
        <f>INDEX(H1998:H2013,$A$2084)</f>
        <v>50.338076496114645</v>
      </c>
      <c r="E2087" s="33">
        <f>INDEX(I1998:I2013,$A$2084)</f>
        <v>3.537188414572611</v>
      </c>
      <c r="F2087" s="13" t="s">
        <v>37</v>
      </c>
      <c r="G2087" s="16"/>
      <c r="H2087" s="16"/>
      <c r="I2087" s="16"/>
      <c r="J2087" s="32"/>
      <c r="K2087" s="32"/>
    </row>
    <row r="2088" spans="1:11" ht="15.75" hidden="1">
      <c r="A2088" s="14"/>
      <c r="B2088" s="13" t="str">
        <f>INDEX(B1978:B1993,$A$2084)</f>
        <v>Council </v>
      </c>
      <c r="C2088" s="33">
        <f>INDEX(G1978:G1993,$A$2084)</f>
        <v>57.56471534712034</v>
      </c>
      <c r="D2088" s="33">
        <f>INDEX(H1978:H1993,$A$2084)</f>
        <v>38.904926411433436</v>
      </c>
      <c r="E2088" s="33">
        <f>INDEX(I1978:I1993,$A$2084)</f>
        <v>3.3552600444844067</v>
      </c>
      <c r="F2088" s="13" t="s">
        <v>38</v>
      </c>
      <c r="G2088" s="16"/>
      <c r="H2088" s="16"/>
      <c r="I2088" s="16"/>
      <c r="J2088" s="32"/>
      <c r="K2088" s="32"/>
    </row>
    <row r="2089" spans="1:11" ht="15.75" hidden="1">
      <c r="A2089" s="14"/>
      <c r="B2089" s="13" t="str">
        <f>INDEX(B1958:B1973,$A$2084)</f>
        <v>Council </v>
      </c>
      <c r="C2089" s="33">
        <f>INDEX(G1958:G1973,$A$2084)</f>
        <v>64.26934998427744</v>
      </c>
      <c r="D2089" s="33">
        <f>INDEX(H1958:H1973,$A$2084)</f>
        <v>31.638291181887606</v>
      </c>
      <c r="E2089" s="33">
        <f>INDEX(I1958:I1973,$A$2084)</f>
        <v>4.092358833834958</v>
      </c>
      <c r="F2089" s="13" t="s">
        <v>245</v>
      </c>
      <c r="G2089" s="16"/>
      <c r="H2089" s="16"/>
      <c r="I2089" s="16"/>
      <c r="J2089" s="32"/>
      <c r="K2089" s="32"/>
    </row>
    <row r="2090" spans="1:11" ht="15.75" hidden="1">
      <c r="A2090" s="14"/>
      <c r="B2090" s="13" t="str">
        <f>INDEX(B1938:B1953,$A$2084)</f>
        <v>Council </v>
      </c>
      <c r="C2090" s="33">
        <f>INDEX(G1938:G1953,$A$2084)</f>
        <v>67.06089043150362</v>
      </c>
      <c r="D2090" s="33">
        <f>INDEX(H1938:H1953,$A$2084)</f>
        <v>28.00274242619017</v>
      </c>
      <c r="E2090" s="33">
        <f>INDEX(I1938:I1953,$A$2084)</f>
        <v>4.936367142306209</v>
      </c>
      <c r="F2090" s="13" t="s">
        <v>243</v>
      </c>
      <c r="G2090" s="16"/>
      <c r="H2090" s="16"/>
      <c r="I2090" s="16"/>
      <c r="J2090" s="32"/>
      <c r="K2090" s="32"/>
    </row>
    <row r="2091" spans="1:11" ht="15.75" hidden="1">
      <c r="A2091" s="14"/>
      <c r="B2091" s="13" t="str">
        <f>INDEX(B1918:B1933,$A$2084)</f>
        <v>Council </v>
      </c>
      <c r="C2091" s="33">
        <f>INDEX(G1918:G1933,$A$2084)</f>
        <v>74.99022206770675</v>
      </c>
      <c r="D2091" s="33">
        <f>INDEX(H1918:H1933,$A$2084)</f>
        <v>21.8460736169658</v>
      </c>
      <c r="E2091" s="33">
        <f>INDEX(I1918:I1933,$A$2084)</f>
        <v>3.685194037634175</v>
      </c>
      <c r="F2091" s="13" t="s">
        <v>241</v>
      </c>
      <c r="G2091" s="16"/>
      <c r="H2091" s="16"/>
      <c r="I2091" s="16"/>
      <c r="J2091" s="32"/>
      <c r="K2091" s="32"/>
    </row>
    <row r="2092" spans="1:11" ht="15.75" hidden="1">
      <c r="A2092" s="14"/>
      <c r="B2092" s="13" t="str">
        <f>INDEX(B1897:B1912,$A$2084)</f>
        <v>Council </v>
      </c>
      <c r="C2092" s="33">
        <f>INDEX(G1897:G1912,$A$2084)</f>
        <v>72.43388812855945</v>
      </c>
      <c r="D2092" s="33">
        <f>INDEX(H1897:H1912,$A$2084)</f>
        <v>20.07858372698777</v>
      </c>
      <c r="E2092" s="33">
        <f>INDEX(I1897:I1912,$A$2084)</f>
        <v>7.487528144452783</v>
      </c>
      <c r="F2092" s="13" t="s">
        <v>256</v>
      </c>
      <c r="G2092" s="16"/>
      <c r="H2092" s="16"/>
      <c r="I2092" s="16"/>
      <c r="J2092" s="32"/>
      <c r="K2092" s="32"/>
    </row>
    <row r="2093" spans="1:11" ht="15.75" hidden="1">
      <c r="A2093" s="14"/>
      <c r="B2093" s="13" t="str">
        <f>INDEX(B1877:B1892,$A$2084)</f>
        <v>Council </v>
      </c>
      <c r="C2093" s="33">
        <f>INDEX(G1877:G1892,$A$2084)</f>
        <v>73.94400895856663</v>
      </c>
      <c r="D2093" s="33">
        <f>INDEX(H1877:H1892,$A$2084)</f>
        <v>18.08734602463606</v>
      </c>
      <c r="E2093" s="33">
        <f>INDEX(I1877:I1892,$A$2084)</f>
        <v>7.968645016797312</v>
      </c>
      <c r="F2093" s="13" t="s">
        <v>233</v>
      </c>
      <c r="G2093" s="16"/>
      <c r="H2093" s="16"/>
      <c r="I2093" s="16"/>
      <c r="J2093" s="32"/>
      <c r="K2093" s="32"/>
    </row>
    <row r="2094" spans="7:11" ht="12" customHeight="1">
      <c r="G2094" s="32"/>
      <c r="H2094" s="32"/>
      <c r="I2094" s="32"/>
      <c r="J2094" s="32"/>
      <c r="K2094" s="32"/>
    </row>
    <row r="2095" spans="1:11" s="12" customFormat="1" ht="15.75">
      <c r="A2095" s="14"/>
      <c r="B2095" s="14"/>
      <c r="C2095" s="14"/>
      <c r="D2095" s="14"/>
      <c r="E2095" s="14"/>
      <c r="F2095" s="14"/>
      <c r="G2095" s="14"/>
      <c r="H2095" s="14"/>
      <c r="I2095" s="14"/>
      <c r="J2095" s="14"/>
      <c r="K2095" s="14"/>
    </row>
    <row r="2096" spans="1:11" s="12" customFormat="1" ht="15.75">
      <c r="A2096" s="14"/>
      <c r="B2096" s="14"/>
      <c r="C2096" s="14"/>
      <c r="D2096" s="14"/>
      <c r="E2096" s="14"/>
      <c r="F2096" s="14"/>
      <c r="G2096" s="14"/>
      <c r="H2096" s="14"/>
      <c r="I2096" s="14"/>
      <c r="J2096" s="14"/>
      <c r="K2096" s="14"/>
    </row>
    <row r="2097" spans="1:11" s="12" customFormat="1" ht="15.75">
      <c r="A2097" s="14"/>
      <c r="B2097" s="14"/>
      <c r="C2097" s="14"/>
      <c r="D2097" s="14"/>
      <c r="E2097" s="14"/>
      <c r="F2097" s="14"/>
      <c r="G2097" s="14"/>
      <c r="H2097" s="14"/>
      <c r="I2097" s="14"/>
      <c r="J2097" s="14"/>
      <c r="K2097" s="14"/>
    </row>
    <row r="2098" spans="1:11" s="12" customFormat="1" ht="15.75">
      <c r="A2098" s="14"/>
      <c r="B2098" s="14"/>
      <c r="C2098" s="14"/>
      <c r="D2098" s="14"/>
      <c r="E2098" s="14"/>
      <c r="F2098" s="14"/>
      <c r="G2098" s="14"/>
      <c r="H2098" s="14"/>
      <c r="I2098" s="14"/>
      <c r="J2098" s="14"/>
      <c r="K2098" s="14"/>
    </row>
    <row r="2099" spans="1:11" s="12" customFormat="1" ht="15.75">
      <c r="A2099" s="14"/>
      <c r="B2099" s="14"/>
      <c r="C2099" s="14"/>
      <c r="D2099" s="14"/>
      <c r="E2099" s="14"/>
      <c r="F2099" s="14"/>
      <c r="G2099" s="14"/>
      <c r="H2099" s="14"/>
      <c r="I2099" s="14"/>
      <c r="J2099" s="14"/>
      <c r="K2099" s="14"/>
    </row>
    <row r="2100" spans="1:11" s="12" customFormat="1" ht="15.75">
      <c r="A2100" s="14"/>
      <c r="B2100" s="14"/>
      <c r="C2100" s="14"/>
      <c r="D2100" s="14"/>
      <c r="E2100" s="14"/>
      <c r="F2100" s="14"/>
      <c r="G2100" s="14"/>
      <c r="H2100" s="14"/>
      <c r="I2100" s="14"/>
      <c r="J2100" s="14"/>
      <c r="K2100" s="14"/>
    </row>
    <row r="2101" spans="1:11" s="12" customFormat="1" ht="15.75">
      <c r="A2101" s="14"/>
      <c r="B2101" s="14"/>
      <c r="C2101" s="14"/>
      <c r="D2101" s="14"/>
      <c r="E2101" s="14"/>
      <c r="F2101" s="14"/>
      <c r="G2101" s="14"/>
      <c r="H2101" s="14"/>
      <c r="I2101" s="14"/>
      <c r="J2101" s="14"/>
      <c r="K2101" s="14"/>
    </row>
    <row r="2102" spans="1:11" s="12" customFormat="1" ht="15.75">
      <c r="A2102" s="14"/>
      <c r="B2102" s="14"/>
      <c r="C2102" s="14"/>
      <c r="D2102" s="14"/>
      <c r="E2102" s="14"/>
      <c r="F2102" s="14"/>
      <c r="G2102" s="14"/>
      <c r="H2102" s="14"/>
      <c r="I2102" s="14"/>
      <c r="J2102" s="14"/>
      <c r="K2102" s="14"/>
    </row>
    <row r="2103" spans="1:11" s="12" customFormat="1" ht="15.75">
      <c r="A2103" s="14"/>
      <c r="B2103" s="14"/>
      <c r="C2103" s="14"/>
      <c r="D2103" s="14"/>
      <c r="E2103" s="14"/>
      <c r="F2103" s="14"/>
      <c r="G2103" s="14"/>
      <c r="H2103" s="14"/>
      <c r="I2103" s="14"/>
      <c r="J2103" s="14"/>
      <c r="K2103" s="14"/>
    </row>
    <row r="2104" spans="1:11" s="12" customFormat="1" ht="15.75">
      <c r="A2104" s="14"/>
      <c r="B2104" s="14"/>
      <c r="C2104" s="14"/>
      <c r="D2104" s="14"/>
      <c r="E2104" s="14"/>
      <c r="F2104" s="14"/>
      <c r="G2104" s="14"/>
      <c r="H2104" s="14"/>
      <c r="I2104" s="14"/>
      <c r="J2104" s="14"/>
      <c r="K2104" s="14"/>
    </row>
    <row r="2105" spans="1:11" s="12" customFormat="1" ht="15.75">
      <c r="A2105" s="14"/>
      <c r="B2105" s="14"/>
      <c r="C2105" s="14"/>
      <c r="D2105" s="14"/>
      <c r="E2105" s="14"/>
      <c r="F2105" s="14"/>
      <c r="G2105" s="14"/>
      <c r="H2105" s="14"/>
      <c r="I2105" s="14"/>
      <c r="J2105" s="14"/>
      <c r="K2105" s="14"/>
    </row>
    <row r="2106" spans="1:11" s="12" customFormat="1" ht="15.75">
      <c r="A2106" s="14"/>
      <c r="B2106" s="14"/>
      <c r="C2106" s="14"/>
      <c r="D2106" s="14"/>
      <c r="E2106" s="14"/>
      <c r="F2106" s="14"/>
      <c r="G2106" s="14"/>
      <c r="H2106" s="14"/>
      <c r="I2106" s="14"/>
      <c r="J2106" s="14"/>
      <c r="K2106" s="14"/>
    </row>
    <row r="2107" spans="1:11" s="12" customFormat="1" ht="15.75">
      <c r="A2107" s="14"/>
      <c r="B2107" s="14"/>
      <c r="C2107" s="14"/>
      <c r="D2107" s="14"/>
      <c r="E2107" s="14"/>
      <c r="F2107" s="14"/>
      <c r="G2107" s="14"/>
      <c r="H2107" s="14"/>
      <c r="I2107" s="14"/>
      <c r="J2107" s="14"/>
      <c r="K2107" s="14"/>
    </row>
    <row r="2108" spans="1:11" s="12" customFormat="1" ht="15.75">
      <c r="A2108" s="14"/>
      <c r="B2108" s="14"/>
      <c r="C2108" s="14"/>
      <c r="D2108" s="14"/>
      <c r="E2108" s="14"/>
      <c r="F2108" s="14"/>
      <c r="G2108" s="14"/>
      <c r="H2108" s="14"/>
      <c r="I2108" s="14"/>
      <c r="J2108" s="14"/>
      <c r="K2108" s="14"/>
    </row>
    <row r="2109" spans="1:11" s="12" customFormat="1" ht="15.75">
      <c r="A2109" s="14"/>
      <c r="B2109" s="14"/>
      <c r="C2109" s="14"/>
      <c r="D2109" s="14"/>
      <c r="E2109" s="14"/>
      <c r="F2109" s="14"/>
      <c r="G2109" s="14"/>
      <c r="H2109" s="14"/>
      <c r="I2109" s="14"/>
      <c r="J2109" s="14"/>
      <c r="K2109" s="14"/>
    </row>
    <row r="2110" spans="1:11" s="12" customFormat="1" ht="15.75">
      <c r="A2110" s="14"/>
      <c r="B2110" s="14"/>
      <c r="C2110" s="14"/>
      <c r="D2110" s="14"/>
      <c r="E2110" s="14"/>
      <c r="F2110" s="14"/>
      <c r="G2110" s="14"/>
      <c r="H2110" s="14"/>
      <c r="I2110" s="14"/>
      <c r="J2110" s="14"/>
      <c r="K2110" s="14"/>
    </row>
    <row r="2111" spans="1:11" s="12" customFormat="1" ht="15.75">
      <c r="A2111" s="14"/>
      <c r="B2111" s="14"/>
      <c r="C2111" s="14"/>
      <c r="D2111" s="14"/>
      <c r="E2111" s="14"/>
      <c r="F2111" s="14"/>
      <c r="G2111" s="14"/>
      <c r="H2111" s="14"/>
      <c r="I2111" s="14"/>
      <c r="J2111" s="14"/>
      <c r="K2111" s="14"/>
    </row>
    <row r="2112" spans="1:11" s="12" customFormat="1" ht="15.75">
      <c r="A2112" s="14"/>
      <c r="B2112" s="14"/>
      <c r="C2112" s="14"/>
      <c r="D2112" s="14"/>
      <c r="E2112" s="14"/>
      <c r="F2112" s="14"/>
      <c r="G2112" s="14"/>
      <c r="H2112" s="14"/>
      <c r="I2112" s="14"/>
      <c r="J2112" s="14"/>
      <c r="K2112" s="14"/>
    </row>
    <row r="2113" spans="1:11" s="12" customFormat="1" ht="15.75">
      <c r="A2113" s="14"/>
      <c r="B2113" s="14"/>
      <c r="C2113" s="14"/>
      <c r="D2113" s="14"/>
      <c r="E2113" s="14"/>
      <c r="F2113" s="14"/>
      <c r="G2113" s="14"/>
      <c r="H2113" s="14"/>
      <c r="I2113" s="14"/>
      <c r="J2113" s="14"/>
      <c r="K2113" s="14"/>
    </row>
    <row r="2114" spans="2:26" ht="15.75">
      <c r="B2114" s="14"/>
      <c r="C2114" s="14"/>
      <c r="D2114" s="14"/>
      <c r="E2114" s="14"/>
      <c r="F2114" s="14"/>
      <c r="G2114" s="14"/>
      <c r="H2114" s="14"/>
      <c r="I2114" s="14"/>
      <c r="J2114" s="16"/>
      <c r="K2114" s="16"/>
      <c r="L2114" s="26"/>
      <c r="U2114" s="37"/>
      <c r="V2114" s="37"/>
      <c r="W2114" s="37"/>
      <c r="X2114" s="37"/>
      <c r="Y2114" s="37"/>
      <c r="Z2114" s="37"/>
    </row>
    <row r="2115" spans="2:26" ht="15.75">
      <c r="B2115" s="26" t="s">
        <v>303</v>
      </c>
      <c r="C2115" s="16"/>
      <c r="D2115" s="16"/>
      <c r="E2115" s="16"/>
      <c r="F2115" s="16"/>
      <c r="G2115" s="16"/>
      <c r="H2115" s="16"/>
      <c r="I2115" s="16"/>
      <c r="J2115" s="16"/>
      <c r="K2115" s="16"/>
      <c r="L2115" s="26"/>
      <c r="U2115" s="37"/>
      <c r="V2115" s="37"/>
      <c r="W2115" s="37"/>
      <c r="X2115" s="37"/>
      <c r="Y2115" s="37"/>
      <c r="Z2115" s="37"/>
    </row>
    <row r="2117" spans="2:13" ht="15" customHeight="1" hidden="1">
      <c r="B2117" s="193" t="s">
        <v>377</v>
      </c>
      <c r="C2117" s="193"/>
      <c r="D2117" s="193"/>
      <c r="E2117" s="193"/>
      <c r="F2117" s="193"/>
      <c r="G2117" s="193"/>
      <c r="H2117" s="193"/>
      <c r="I2117" s="193"/>
      <c r="J2117" s="193"/>
      <c r="K2117" s="193"/>
      <c r="L2117" s="193"/>
      <c r="M2117" s="193"/>
    </row>
    <row r="2118" spans="2:18" ht="15.75" hidden="1">
      <c r="B2118" s="22"/>
      <c r="C2118" s="22" t="s">
        <v>125</v>
      </c>
      <c r="D2118" s="22" t="s">
        <v>304</v>
      </c>
      <c r="E2118" s="22" t="s">
        <v>50</v>
      </c>
      <c r="F2118" s="22" t="s">
        <v>235</v>
      </c>
      <c r="G2118" s="22" t="s">
        <v>200</v>
      </c>
      <c r="H2118" s="22" t="s">
        <v>201</v>
      </c>
      <c r="I2118" s="22" t="s">
        <v>202</v>
      </c>
      <c r="J2118" s="22" t="s">
        <v>122</v>
      </c>
      <c r="K2118" s="22" t="s">
        <v>204</v>
      </c>
      <c r="L2118" s="22" t="s">
        <v>47</v>
      </c>
      <c r="M2118" s="22" t="s">
        <v>124</v>
      </c>
      <c r="N2118" s="22" t="s">
        <v>207</v>
      </c>
      <c r="O2118" s="22" t="s">
        <v>208</v>
      </c>
      <c r="P2118" s="22" t="s">
        <v>209</v>
      </c>
      <c r="Q2118" s="22" t="s">
        <v>210</v>
      </c>
      <c r="R2118" s="22" t="s">
        <v>211</v>
      </c>
    </row>
    <row r="2119" spans="2:18" ht="15.75" hidden="1">
      <c r="B2119" s="22" t="s">
        <v>86</v>
      </c>
      <c r="C2119" s="22">
        <v>0.05</v>
      </c>
      <c r="D2119" s="22">
        <v>0.06</v>
      </c>
      <c r="E2119" s="22">
        <v>0.09</v>
      </c>
      <c r="F2119" s="22">
        <v>0.09</v>
      </c>
      <c r="G2119" s="22">
        <v>0.06</v>
      </c>
      <c r="H2119" s="22">
        <v>0.04</v>
      </c>
      <c r="I2119" s="22">
        <v>0.06</v>
      </c>
      <c r="J2119" s="22">
        <v>0.05</v>
      </c>
      <c r="K2119" s="22">
        <v>0.06</v>
      </c>
      <c r="L2119" s="22">
        <v>0.11</v>
      </c>
      <c r="M2119" s="22">
        <v>0.06</v>
      </c>
      <c r="N2119" s="22">
        <v>0.06</v>
      </c>
      <c r="O2119" s="22">
        <v>0.04</v>
      </c>
      <c r="P2119" s="22">
        <v>0.06</v>
      </c>
      <c r="Q2119" s="22">
        <v>0.04</v>
      </c>
      <c r="R2119" s="22">
        <v>0.03</v>
      </c>
    </row>
    <row r="2120" spans="2:18" ht="15.75" hidden="1">
      <c r="B2120" s="22" t="s">
        <v>42</v>
      </c>
      <c r="C2120" s="22">
        <v>-0.05</v>
      </c>
      <c r="D2120" s="22">
        <v>-0.06</v>
      </c>
      <c r="E2120" s="22">
        <v>-0.1</v>
      </c>
      <c r="F2120" s="22">
        <v>-0.07</v>
      </c>
      <c r="G2120" s="22">
        <v>-0.05</v>
      </c>
      <c r="H2120" s="22">
        <v>-0.03</v>
      </c>
      <c r="I2120" s="22">
        <v>-0.03</v>
      </c>
      <c r="J2120" s="22">
        <v>-0.04</v>
      </c>
      <c r="K2120" s="22">
        <v>-0.06</v>
      </c>
      <c r="L2120" s="22">
        <v>-0.11</v>
      </c>
      <c r="M2120" s="22">
        <v>-0.05</v>
      </c>
      <c r="N2120" s="22">
        <v>-0.05</v>
      </c>
      <c r="O2120" s="22">
        <v>-0.04</v>
      </c>
      <c r="P2120" s="22">
        <v>-0.06</v>
      </c>
      <c r="Q2120" s="22">
        <v>-0.04</v>
      </c>
      <c r="R2120" s="22">
        <v>-0.02</v>
      </c>
    </row>
    <row r="2121" spans="2:26" ht="15.75" hidden="1">
      <c r="B2121" s="22" t="s">
        <v>88</v>
      </c>
      <c r="C2121" s="22">
        <v>0</v>
      </c>
      <c r="D2121" s="22">
        <v>-0.01</v>
      </c>
      <c r="E2121" s="22">
        <v>0.01</v>
      </c>
      <c r="F2121" s="22">
        <v>-0.01</v>
      </c>
      <c r="G2121" s="22">
        <v>-0.01</v>
      </c>
      <c r="H2121" s="22">
        <v>-0.01</v>
      </c>
      <c r="I2121" s="22">
        <v>-0.03</v>
      </c>
      <c r="J2121" s="22">
        <v>-0.01</v>
      </c>
      <c r="K2121" s="22">
        <v>0</v>
      </c>
      <c r="L2121" s="22">
        <v>0</v>
      </c>
      <c r="M2121" s="22">
        <v>-0.01</v>
      </c>
      <c r="N2121" s="22">
        <v>-0.02</v>
      </c>
      <c r="O2121" s="22">
        <v>0</v>
      </c>
      <c r="P2121" s="22">
        <v>0</v>
      </c>
      <c r="Q2121" s="22">
        <v>0</v>
      </c>
      <c r="R2121" s="22">
        <v>-0.01</v>
      </c>
      <c r="U2121" s="37"/>
      <c r="V2121" s="37"/>
      <c r="W2121" s="37"/>
      <c r="X2121" s="37"/>
      <c r="Y2121" s="37"/>
      <c r="Z2121" s="37"/>
    </row>
    <row r="2122" spans="2:22" ht="84" customHeight="1">
      <c r="B2122" s="194" t="s">
        <v>449</v>
      </c>
      <c r="C2122" s="168"/>
      <c r="D2122" s="168"/>
      <c r="E2122" s="168"/>
      <c r="F2122" s="168"/>
      <c r="G2122" s="168"/>
      <c r="H2122" s="168"/>
      <c r="I2122" s="168"/>
      <c r="J2122" s="168"/>
      <c r="K2122" s="168"/>
      <c r="L2122" s="168"/>
      <c r="M2122" s="168"/>
      <c r="N2122" s="152"/>
      <c r="O2122" s="152"/>
      <c r="P2122" s="152"/>
      <c r="Q2122" s="152"/>
      <c r="R2122" s="152"/>
      <c r="S2122" s="152"/>
      <c r="T2122" s="152"/>
      <c r="U2122" s="152"/>
      <c r="V2122" s="152"/>
    </row>
    <row r="2124" spans="2:26" ht="15.75">
      <c r="B2124" s="140" t="s">
        <v>448</v>
      </c>
      <c r="C2124" s="12"/>
      <c r="D2124" s="12"/>
      <c r="E2124" s="12"/>
      <c r="F2124" s="12"/>
      <c r="G2124" s="64"/>
      <c r="H2124" s="64"/>
      <c r="I2124" s="64"/>
      <c r="J2124" s="44"/>
      <c r="K2124" s="44"/>
      <c r="L2124" s="26"/>
      <c r="U2124" s="37"/>
      <c r="V2124" s="37"/>
      <c r="W2124" s="37"/>
      <c r="X2124" s="37"/>
      <c r="Y2124" s="37"/>
      <c r="Z2124" s="37"/>
    </row>
    <row r="2125" spans="2:13" ht="15" customHeight="1" hidden="1">
      <c r="B2125" s="193" t="s">
        <v>376</v>
      </c>
      <c r="C2125" s="193"/>
      <c r="D2125" s="193"/>
      <c r="E2125" s="193"/>
      <c r="F2125" s="193"/>
      <c r="G2125" s="193"/>
      <c r="H2125" s="193"/>
      <c r="I2125" s="193"/>
      <c r="J2125" s="193"/>
      <c r="K2125" s="193"/>
      <c r="L2125" s="193"/>
      <c r="M2125" s="193"/>
    </row>
    <row r="2126" spans="2:18" ht="15.75" hidden="1">
      <c r="B2126" s="22"/>
      <c r="C2126" s="22" t="s">
        <v>125</v>
      </c>
      <c r="D2126" s="22" t="s">
        <v>223</v>
      </c>
      <c r="E2126" s="22" t="s">
        <v>50</v>
      </c>
      <c r="F2126" s="22" t="s">
        <v>235</v>
      </c>
      <c r="G2126" s="22" t="s">
        <v>200</v>
      </c>
      <c r="H2126" s="22" t="s">
        <v>201</v>
      </c>
      <c r="I2126" s="22" t="s">
        <v>202</v>
      </c>
      <c r="J2126" s="22" t="s">
        <v>122</v>
      </c>
      <c r="K2126" s="22" t="s">
        <v>204</v>
      </c>
      <c r="L2126" s="22" t="s">
        <v>47</v>
      </c>
      <c r="M2126" s="22" t="s">
        <v>124</v>
      </c>
      <c r="N2126" s="22" t="s">
        <v>207</v>
      </c>
      <c r="O2126" s="22" t="s">
        <v>208</v>
      </c>
      <c r="P2126" s="22" t="s">
        <v>209</v>
      </c>
      <c r="Q2126" s="22" t="s">
        <v>210</v>
      </c>
      <c r="R2126" s="22" t="s">
        <v>211</v>
      </c>
    </row>
    <row r="2127" spans="1:18" ht="15.75" hidden="1">
      <c r="A2127" s="1">
        <v>3</v>
      </c>
      <c r="B2127" s="22" t="str">
        <f>INDEX(B2119:B2121,$A$2127)</f>
        <v>DAP</v>
      </c>
      <c r="C2127" s="109">
        <f aca="true" t="shared" si="234" ref="C2127:R2127">INDEX(C2119:C2121,$A$2127)</f>
        <v>0</v>
      </c>
      <c r="D2127" s="109">
        <f t="shared" si="234"/>
        <v>-0.01</v>
      </c>
      <c r="E2127" s="109">
        <f t="shared" si="234"/>
        <v>0.01</v>
      </c>
      <c r="F2127" s="109">
        <f t="shared" si="234"/>
        <v>-0.01</v>
      </c>
      <c r="G2127" s="109">
        <f t="shared" si="234"/>
        <v>-0.01</v>
      </c>
      <c r="H2127" s="109">
        <f t="shared" si="234"/>
        <v>-0.01</v>
      </c>
      <c r="I2127" s="109">
        <f t="shared" si="234"/>
        <v>-0.03</v>
      </c>
      <c r="J2127" s="109">
        <f t="shared" si="234"/>
        <v>-0.01</v>
      </c>
      <c r="K2127" s="109">
        <f t="shared" si="234"/>
        <v>0</v>
      </c>
      <c r="L2127" s="109">
        <f t="shared" si="234"/>
        <v>0</v>
      </c>
      <c r="M2127" s="109">
        <f t="shared" si="234"/>
        <v>-0.01</v>
      </c>
      <c r="N2127" s="109">
        <f t="shared" si="234"/>
        <v>-0.02</v>
      </c>
      <c r="O2127" s="109">
        <f t="shared" si="234"/>
        <v>0</v>
      </c>
      <c r="P2127" s="109">
        <f t="shared" si="234"/>
        <v>0</v>
      </c>
      <c r="Q2127" s="109">
        <f t="shared" si="234"/>
        <v>0</v>
      </c>
      <c r="R2127" s="109">
        <f t="shared" si="234"/>
        <v>-0.01</v>
      </c>
    </row>
    <row r="2128" spans="11:26" ht="15.75">
      <c r="K2128" s="53"/>
      <c r="U2128" s="37"/>
      <c r="V2128" s="37"/>
      <c r="W2128" s="37"/>
      <c r="X2128" s="37"/>
      <c r="Y2128" s="37"/>
      <c r="Z2128" s="37"/>
    </row>
    <row r="2129" spans="11:26" ht="15.75">
      <c r="K2129" s="53"/>
      <c r="U2129" s="37"/>
      <c r="V2129" s="37"/>
      <c r="W2129" s="37"/>
      <c r="X2129" s="37"/>
      <c r="Y2129" s="37"/>
      <c r="Z2129" s="37"/>
    </row>
    <row r="2130" spans="11:26" ht="15.75">
      <c r="K2130" s="53"/>
      <c r="U2130" s="37"/>
      <c r="V2130" s="37"/>
      <c r="W2130" s="37"/>
      <c r="X2130" s="37"/>
      <c r="Y2130" s="37"/>
      <c r="Z2130" s="37"/>
    </row>
    <row r="2131" spans="11:26" ht="15.75">
      <c r="K2131" s="53"/>
      <c r="U2131" s="37"/>
      <c r="V2131" s="37"/>
      <c r="W2131" s="37"/>
      <c r="X2131" s="37"/>
      <c r="Y2131" s="37"/>
      <c r="Z2131" s="37"/>
    </row>
    <row r="2132" spans="11:26" ht="15.75">
      <c r="K2132" s="53"/>
      <c r="U2132" s="37"/>
      <c r="V2132" s="37"/>
      <c r="W2132" s="37"/>
      <c r="X2132" s="37"/>
      <c r="Y2132" s="37"/>
      <c r="Z2132" s="37"/>
    </row>
    <row r="2133" spans="11:26" ht="15.75">
      <c r="K2133" s="53"/>
      <c r="U2133" s="37"/>
      <c r="V2133" s="37"/>
      <c r="W2133" s="37"/>
      <c r="X2133" s="37"/>
      <c r="Y2133" s="37"/>
      <c r="Z2133" s="37"/>
    </row>
    <row r="2134" spans="11:26" ht="15.75">
      <c r="K2134" s="53"/>
      <c r="U2134" s="37"/>
      <c r="V2134" s="37"/>
      <c r="W2134" s="37"/>
      <c r="X2134" s="37"/>
      <c r="Y2134" s="37"/>
      <c r="Z2134" s="37"/>
    </row>
    <row r="2135" spans="11:26" ht="15.75">
      <c r="K2135" s="53"/>
      <c r="U2135" s="37"/>
      <c r="V2135" s="37"/>
      <c r="W2135" s="37"/>
      <c r="X2135" s="37"/>
      <c r="Y2135" s="37"/>
      <c r="Z2135" s="37"/>
    </row>
    <row r="2136" spans="11:26" ht="15.75">
      <c r="K2136" s="53"/>
      <c r="U2136" s="37"/>
      <c r="V2136" s="37"/>
      <c r="W2136" s="37"/>
      <c r="X2136" s="37"/>
      <c r="Y2136" s="37"/>
      <c r="Z2136" s="37"/>
    </row>
    <row r="2137" spans="11:26" ht="15.75">
      <c r="K2137" s="53"/>
      <c r="U2137" s="37"/>
      <c r="V2137" s="37"/>
      <c r="W2137" s="37"/>
      <c r="X2137" s="37"/>
      <c r="Y2137" s="37"/>
      <c r="Z2137" s="37"/>
    </row>
    <row r="2138" spans="11:26" ht="15.75">
      <c r="K2138" s="53"/>
      <c r="U2138" s="37"/>
      <c r="V2138" s="37"/>
      <c r="W2138" s="37"/>
      <c r="X2138" s="37"/>
      <c r="Y2138" s="37"/>
      <c r="Z2138" s="37"/>
    </row>
    <row r="2139" spans="11:26" ht="15.75">
      <c r="K2139" s="53"/>
      <c r="U2139" s="37"/>
      <c r="V2139" s="37"/>
      <c r="W2139" s="37"/>
      <c r="X2139" s="37"/>
      <c r="Y2139" s="37"/>
      <c r="Z2139" s="37"/>
    </row>
    <row r="2140" spans="11:26" ht="15.75">
      <c r="K2140" s="53"/>
      <c r="U2140" s="37"/>
      <c r="V2140" s="37"/>
      <c r="W2140" s="37"/>
      <c r="X2140" s="37"/>
      <c r="Y2140" s="37"/>
      <c r="Z2140" s="37"/>
    </row>
    <row r="2141" spans="11:26" ht="15.75">
      <c r="K2141" s="53"/>
      <c r="U2141" s="37"/>
      <c r="V2141" s="37"/>
      <c r="W2141" s="37"/>
      <c r="X2141" s="37"/>
      <c r="Y2141" s="37"/>
      <c r="Z2141" s="37"/>
    </row>
    <row r="2142" spans="11:26" ht="15.75">
      <c r="K2142" s="53"/>
      <c r="U2142" s="37"/>
      <c r="V2142" s="37"/>
      <c r="W2142" s="37"/>
      <c r="X2142" s="37"/>
      <c r="Y2142" s="37"/>
      <c r="Z2142" s="37"/>
    </row>
    <row r="2143" spans="11:26" ht="15.75">
      <c r="K2143" s="53"/>
      <c r="U2143" s="37"/>
      <c r="V2143" s="37"/>
      <c r="W2143" s="37"/>
      <c r="X2143" s="37"/>
      <c r="Y2143" s="37"/>
      <c r="Z2143" s="37"/>
    </row>
    <row r="2144" spans="11:26" ht="15.75">
      <c r="K2144" s="53"/>
      <c r="U2144" s="37"/>
      <c r="V2144" s="37"/>
      <c r="W2144" s="37"/>
      <c r="X2144" s="37"/>
      <c r="Y2144" s="37"/>
      <c r="Z2144" s="37"/>
    </row>
    <row r="2145" spans="11:26" ht="15.75">
      <c r="K2145" s="53"/>
      <c r="U2145" s="37"/>
      <c r="V2145" s="37"/>
      <c r="W2145" s="37"/>
      <c r="X2145" s="37"/>
      <c r="Y2145" s="37"/>
      <c r="Z2145" s="37"/>
    </row>
    <row r="2146" spans="11:26" ht="15.75">
      <c r="K2146" s="53"/>
      <c r="U2146" s="37"/>
      <c r="V2146" s="37"/>
      <c r="W2146" s="37"/>
      <c r="X2146" s="37"/>
      <c r="Y2146" s="37"/>
      <c r="Z2146" s="37"/>
    </row>
    <row r="2147" spans="2:26" ht="15.75">
      <c r="B2147" s="26" t="s">
        <v>303</v>
      </c>
      <c r="C2147" s="16"/>
      <c r="D2147" s="16"/>
      <c r="E2147" s="16"/>
      <c r="F2147" s="16"/>
      <c r="G2147" s="16"/>
      <c r="H2147" s="16"/>
      <c r="I2147" s="16"/>
      <c r="J2147" s="16"/>
      <c r="K2147" s="16"/>
      <c r="L2147" s="26"/>
      <c r="U2147" s="37"/>
      <c r="V2147" s="37"/>
      <c r="W2147" s="37"/>
      <c r="X2147" s="37"/>
      <c r="Y2147" s="37"/>
      <c r="Z2147" s="37"/>
    </row>
    <row r="2148" spans="2:9" s="12" customFormat="1" ht="15.75">
      <c r="B2148" s="15"/>
      <c r="C2148" s="1"/>
      <c r="D2148" s="1"/>
      <c r="E2148" s="1"/>
      <c r="F2148" s="1"/>
      <c r="G2148" s="1"/>
      <c r="H2148" s="1"/>
      <c r="I2148" s="1"/>
    </row>
    <row r="2149" spans="2:22" ht="49.5" customHeight="1">
      <c r="B2149" s="194" t="s">
        <v>450</v>
      </c>
      <c r="C2149" s="168"/>
      <c r="D2149" s="168"/>
      <c r="E2149" s="168"/>
      <c r="F2149" s="168"/>
      <c r="G2149" s="168"/>
      <c r="H2149" s="168"/>
      <c r="I2149" s="168"/>
      <c r="J2149" s="168"/>
      <c r="K2149" s="168"/>
      <c r="L2149" s="168"/>
      <c r="M2149" s="168"/>
      <c r="N2149" s="152"/>
      <c r="O2149" s="152"/>
      <c r="P2149" s="152"/>
      <c r="Q2149" s="152"/>
      <c r="R2149" s="152"/>
      <c r="S2149" s="152"/>
      <c r="T2149" s="152"/>
      <c r="U2149" s="152"/>
      <c r="V2149" s="152"/>
    </row>
    <row r="2151" spans="2:26" s="12" customFormat="1" ht="15.75">
      <c r="B2151" s="154" t="s">
        <v>137</v>
      </c>
      <c r="C2151" s="155"/>
      <c r="D2151" s="155"/>
      <c r="E2151" s="155"/>
      <c r="F2151" s="155"/>
      <c r="G2151" s="155"/>
      <c r="H2151" s="155"/>
      <c r="I2151" s="155"/>
      <c r="J2151" s="155"/>
      <c r="K2151" s="155"/>
      <c r="L2151" s="155"/>
      <c r="M2151" s="155"/>
      <c r="N2151" s="156"/>
      <c r="O2151" s="156"/>
      <c r="P2151" s="156"/>
      <c r="Q2151" s="156"/>
      <c r="R2151" s="156"/>
      <c r="S2151" s="156"/>
      <c r="T2151" s="156"/>
      <c r="U2151" s="156"/>
      <c r="V2151" s="156"/>
      <c r="W2151" s="37"/>
      <c r="X2151" s="37"/>
      <c r="Y2151" s="37"/>
      <c r="Z2151" s="37"/>
    </row>
    <row r="2152" spans="11:26" s="12" customFormat="1" ht="15.75">
      <c r="K2152" s="53"/>
      <c r="U2152" s="37"/>
      <c r="V2152" s="37"/>
      <c r="W2152" s="37"/>
      <c r="X2152" s="37"/>
      <c r="Y2152" s="37"/>
      <c r="Z2152" s="37"/>
    </row>
    <row r="2153" spans="2:26" s="12" customFormat="1" ht="30.75" customHeight="1">
      <c r="B2153" s="212" t="s">
        <v>331</v>
      </c>
      <c r="C2153" s="164"/>
      <c r="D2153" s="164"/>
      <c r="E2153" s="164"/>
      <c r="F2153" s="164"/>
      <c r="G2153" s="164"/>
      <c r="H2153" s="164"/>
      <c r="I2153" s="164"/>
      <c r="J2153" s="164"/>
      <c r="K2153" s="164"/>
      <c r="L2153" s="164"/>
      <c r="M2153" s="164"/>
      <c r="N2153" s="147"/>
      <c r="O2153" s="147"/>
      <c r="P2153" s="147"/>
      <c r="Q2153" s="147"/>
      <c r="R2153" s="147"/>
      <c r="S2153" s="147"/>
      <c r="T2153" s="147"/>
      <c r="U2153" s="37"/>
      <c r="V2153" s="37"/>
      <c r="W2153" s="37"/>
      <c r="X2153" s="37"/>
      <c r="Y2153" s="37"/>
      <c r="Z2153" s="37"/>
    </row>
    <row r="2154" spans="2:22" ht="26.25" customHeight="1">
      <c r="B2154" s="162" t="s">
        <v>460</v>
      </c>
      <c r="C2154" s="162"/>
      <c r="D2154" s="162"/>
      <c r="E2154" s="162"/>
      <c r="F2154" s="162"/>
      <c r="G2154" s="162"/>
      <c r="H2154" s="162"/>
      <c r="I2154" s="162"/>
      <c r="J2154" s="162"/>
      <c r="K2154" s="162"/>
      <c r="L2154" s="162"/>
      <c r="M2154" s="162"/>
      <c r="N2154" s="163"/>
      <c r="O2154" s="163"/>
      <c r="P2154" s="163"/>
      <c r="Q2154" s="163"/>
      <c r="R2154" s="163"/>
      <c r="S2154" s="163"/>
      <c r="T2154" s="163"/>
      <c r="U2154" s="163"/>
      <c r="V2154" s="163"/>
    </row>
    <row r="2155" spans="2:22" ht="27.75" customHeight="1">
      <c r="B2155" s="162" t="s">
        <v>328</v>
      </c>
      <c r="C2155" s="162"/>
      <c r="D2155" s="162"/>
      <c r="E2155" s="162"/>
      <c r="F2155" s="162"/>
      <c r="G2155" s="162"/>
      <c r="H2155" s="162"/>
      <c r="I2155" s="162"/>
      <c r="J2155" s="162"/>
      <c r="K2155" s="162"/>
      <c r="L2155" s="162"/>
      <c r="M2155" s="162"/>
      <c r="N2155" s="163"/>
      <c r="O2155" s="163"/>
      <c r="P2155" s="163"/>
      <c r="Q2155" s="163"/>
      <c r="R2155" s="163"/>
      <c r="S2155" s="163"/>
      <c r="T2155" s="163"/>
      <c r="U2155" s="163"/>
      <c r="V2155" s="163"/>
    </row>
    <row r="2156" spans="2:22" ht="47.25" customHeight="1">
      <c r="B2156" s="162" t="s">
        <v>451</v>
      </c>
      <c r="C2156" s="162"/>
      <c r="D2156" s="162"/>
      <c r="E2156" s="162"/>
      <c r="F2156" s="162"/>
      <c r="G2156" s="162"/>
      <c r="H2156" s="162"/>
      <c r="I2156" s="162"/>
      <c r="J2156" s="162"/>
      <c r="K2156" s="162"/>
      <c r="L2156" s="162"/>
      <c r="M2156" s="162"/>
      <c r="N2156" s="163"/>
      <c r="O2156" s="163"/>
      <c r="P2156" s="163"/>
      <c r="Q2156" s="163"/>
      <c r="R2156" s="163"/>
      <c r="S2156" s="163"/>
      <c r="T2156" s="163"/>
      <c r="U2156" s="163"/>
      <c r="V2156" s="163"/>
    </row>
    <row r="2157" spans="2:22" ht="31.5" customHeight="1">
      <c r="B2157" s="164" t="s">
        <v>332</v>
      </c>
      <c r="C2157" s="164"/>
      <c r="D2157" s="164"/>
      <c r="E2157" s="164"/>
      <c r="F2157" s="164"/>
      <c r="G2157" s="164"/>
      <c r="H2157" s="164"/>
      <c r="I2157" s="164"/>
      <c r="J2157" s="164"/>
      <c r="K2157" s="164"/>
      <c r="L2157" s="164"/>
      <c r="M2157" s="164"/>
      <c r="N2157" s="113"/>
      <c r="O2157" s="113"/>
      <c r="P2157" s="113"/>
      <c r="Q2157" s="113"/>
      <c r="R2157" s="113"/>
      <c r="S2157" s="113"/>
      <c r="T2157" s="113"/>
      <c r="U2157" s="113"/>
      <c r="V2157" s="113"/>
    </row>
    <row r="2158" spans="2:22" ht="32.25" customHeight="1">
      <c r="B2158" s="162" t="s">
        <v>452</v>
      </c>
      <c r="C2158" s="162"/>
      <c r="D2158" s="162"/>
      <c r="E2158" s="162"/>
      <c r="F2158" s="162"/>
      <c r="G2158" s="162"/>
      <c r="H2158" s="162"/>
      <c r="I2158" s="162"/>
      <c r="J2158" s="162"/>
      <c r="K2158" s="162"/>
      <c r="L2158" s="162"/>
      <c r="M2158" s="162"/>
      <c r="N2158" s="163"/>
      <c r="O2158" s="163"/>
      <c r="P2158" s="163"/>
      <c r="Q2158" s="163"/>
      <c r="R2158" s="163"/>
      <c r="S2158" s="163"/>
      <c r="T2158" s="163"/>
      <c r="U2158" s="163"/>
      <c r="V2158" s="163"/>
    </row>
    <row r="2159" spans="2:22" ht="28.5" customHeight="1">
      <c r="B2159" s="162" t="s">
        <v>453</v>
      </c>
      <c r="C2159" s="162"/>
      <c r="D2159" s="162"/>
      <c r="E2159" s="162"/>
      <c r="F2159" s="162"/>
      <c r="G2159" s="162"/>
      <c r="H2159" s="162"/>
      <c r="I2159" s="162"/>
      <c r="J2159" s="162"/>
      <c r="K2159" s="162"/>
      <c r="L2159" s="162"/>
      <c r="M2159" s="162"/>
      <c r="N2159" s="163"/>
      <c r="O2159" s="163"/>
      <c r="P2159" s="163"/>
      <c r="Q2159" s="163"/>
      <c r="R2159" s="163"/>
      <c r="S2159" s="163"/>
      <c r="T2159" s="163"/>
      <c r="U2159" s="163"/>
      <c r="V2159" s="163"/>
    </row>
    <row r="2160" spans="2:22" ht="33" customHeight="1">
      <c r="B2160" s="162" t="s">
        <v>454</v>
      </c>
      <c r="C2160" s="162"/>
      <c r="D2160" s="162"/>
      <c r="E2160" s="162"/>
      <c r="F2160" s="162"/>
      <c r="G2160" s="162"/>
      <c r="H2160" s="162"/>
      <c r="I2160" s="162"/>
      <c r="J2160" s="162"/>
      <c r="K2160" s="162"/>
      <c r="L2160" s="162"/>
      <c r="M2160" s="162"/>
      <c r="N2160" s="163"/>
      <c r="O2160" s="163"/>
      <c r="P2160" s="163"/>
      <c r="Q2160" s="163"/>
      <c r="R2160" s="163"/>
      <c r="S2160" s="163"/>
      <c r="T2160" s="163"/>
      <c r="U2160" s="163"/>
      <c r="V2160" s="163"/>
    </row>
    <row r="2161" spans="2:22" ht="30" customHeight="1">
      <c r="B2161" s="162" t="s">
        <v>455</v>
      </c>
      <c r="C2161" s="162"/>
      <c r="D2161" s="162"/>
      <c r="E2161" s="162"/>
      <c r="F2161" s="162"/>
      <c r="G2161" s="162"/>
      <c r="H2161" s="162"/>
      <c r="I2161" s="162"/>
      <c r="J2161" s="162"/>
      <c r="K2161" s="162"/>
      <c r="L2161" s="162"/>
      <c r="M2161" s="162"/>
      <c r="N2161" s="163"/>
      <c r="O2161" s="163"/>
      <c r="P2161" s="163"/>
      <c r="Q2161" s="163"/>
      <c r="R2161" s="163"/>
      <c r="S2161" s="163"/>
      <c r="T2161" s="163"/>
      <c r="U2161" s="163"/>
      <c r="V2161" s="163"/>
    </row>
    <row r="2162" spans="2:22" ht="29.25" customHeight="1">
      <c r="B2162" s="164" t="s">
        <v>333</v>
      </c>
      <c r="C2162" s="164"/>
      <c r="D2162" s="164"/>
      <c r="E2162" s="164"/>
      <c r="F2162" s="164"/>
      <c r="G2162" s="164"/>
      <c r="H2162" s="164"/>
      <c r="I2162" s="164"/>
      <c r="J2162" s="164"/>
      <c r="K2162" s="164"/>
      <c r="L2162" s="164"/>
      <c r="M2162" s="164"/>
      <c r="N2162" s="113"/>
      <c r="O2162" s="113"/>
      <c r="P2162" s="113"/>
      <c r="Q2162" s="113"/>
      <c r="R2162" s="113"/>
      <c r="S2162" s="113"/>
      <c r="T2162" s="113"/>
      <c r="U2162" s="113"/>
      <c r="V2162" s="113"/>
    </row>
    <row r="2163" spans="2:22" ht="42" customHeight="1">
      <c r="B2163" s="162" t="s">
        <v>456</v>
      </c>
      <c r="C2163" s="162"/>
      <c r="D2163" s="162"/>
      <c r="E2163" s="162"/>
      <c r="F2163" s="162"/>
      <c r="G2163" s="162"/>
      <c r="H2163" s="162"/>
      <c r="I2163" s="162"/>
      <c r="J2163" s="162"/>
      <c r="K2163" s="162"/>
      <c r="L2163" s="162"/>
      <c r="M2163" s="162"/>
      <c r="N2163" s="163"/>
      <c r="O2163" s="163"/>
      <c r="P2163" s="163"/>
      <c r="Q2163" s="163"/>
      <c r="R2163" s="163"/>
      <c r="S2163" s="163"/>
      <c r="T2163" s="163"/>
      <c r="U2163" s="163"/>
      <c r="V2163" s="163"/>
    </row>
    <row r="2164" spans="2:22" ht="33" customHeight="1">
      <c r="B2164" s="162" t="s">
        <v>457</v>
      </c>
      <c r="C2164" s="162"/>
      <c r="D2164" s="162"/>
      <c r="E2164" s="162"/>
      <c r="F2164" s="162"/>
      <c r="G2164" s="162"/>
      <c r="H2164" s="162"/>
      <c r="I2164" s="162"/>
      <c r="J2164" s="162"/>
      <c r="K2164" s="162"/>
      <c r="L2164" s="162"/>
      <c r="M2164" s="162"/>
      <c r="N2164" s="163"/>
      <c r="O2164" s="163"/>
      <c r="P2164" s="163"/>
      <c r="Q2164" s="163"/>
      <c r="R2164" s="163"/>
      <c r="S2164" s="163"/>
      <c r="T2164" s="163"/>
      <c r="U2164" s="163"/>
      <c r="V2164" s="163"/>
    </row>
    <row r="2165" spans="1:22" ht="45.75" customHeight="1">
      <c r="A2165" s="24"/>
      <c r="B2165" s="213" t="s">
        <v>493</v>
      </c>
      <c r="C2165" s="214"/>
      <c r="D2165" s="214"/>
      <c r="E2165" s="214"/>
      <c r="F2165" s="214"/>
      <c r="G2165" s="214"/>
      <c r="H2165" s="214"/>
      <c r="I2165" s="214"/>
      <c r="J2165" s="214"/>
      <c r="K2165" s="214"/>
      <c r="L2165" s="214"/>
      <c r="M2165" s="214"/>
      <c r="N2165" s="163"/>
      <c r="O2165" s="163"/>
      <c r="P2165" s="163"/>
      <c r="Q2165" s="163"/>
      <c r="R2165" s="163"/>
      <c r="S2165" s="163"/>
      <c r="T2165" s="163"/>
      <c r="U2165" s="163"/>
      <c r="V2165" s="163"/>
    </row>
    <row r="2166" spans="2:22" ht="29.25" customHeight="1">
      <c r="B2166" s="162" t="s">
        <v>9</v>
      </c>
      <c r="C2166" s="162"/>
      <c r="D2166" s="162"/>
      <c r="E2166" s="162"/>
      <c r="F2166" s="162"/>
      <c r="G2166" s="162"/>
      <c r="H2166" s="162"/>
      <c r="I2166" s="162"/>
      <c r="J2166" s="162"/>
      <c r="K2166" s="162"/>
      <c r="L2166" s="162"/>
      <c r="M2166" s="162"/>
      <c r="N2166" s="163"/>
      <c r="O2166" s="163"/>
      <c r="P2166" s="163"/>
      <c r="Q2166" s="163"/>
      <c r="R2166" s="163"/>
      <c r="S2166" s="163"/>
      <c r="T2166" s="163"/>
      <c r="U2166" s="163"/>
      <c r="V2166" s="163"/>
    </row>
    <row r="2167" spans="2:22" ht="42.75" customHeight="1">
      <c r="B2167" s="162" t="s">
        <v>458</v>
      </c>
      <c r="C2167" s="162"/>
      <c r="D2167" s="162"/>
      <c r="E2167" s="162"/>
      <c r="F2167" s="162"/>
      <c r="G2167" s="162"/>
      <c r="H2167" s="162"/>
      <c r="I2167" s="162"/>
      <c r="J2167" s="162"/>
      <c r="K2167" s="162"/>
      <c r="L2167" s="162"/>
      <c r="M2167" s="162"/>
      <c r="N2167" s="163"/>
      <c r="O2167" s="163"/>
      <c r="P2167" s="163"/>
      <c r="Q2167" s="163"/>
      <c r="R2167" s="163"/>
      <c r="S2167" s="163"/>
      <c r="T2167" s="163"/>
      <c r="U2167" s="163"/>
      <c r="V2167" s="163"/>
    </row>
    <row r="2168" spans="2:22" ht="33.75" customHeight="1">
      <c r="B2168" s="162" t="s">
        <v>459</v>
      </c>
      <c r="C2168" s="162"/>
      <c r="D2168" s="162"/>
      <c r="E2168" s="162"/>
      <c r="F2168" s="162"/>
      <c r="G2168" s="162"/>
      <c r="H2168" s="162"/>
      <c r="I2168" s="162"/>
      <c r="J2168" s="162"/>
      <c r="K2168" s="162"/>
      <c r="L2168" s="162"/>
      <c r="M2168" s="162"/>
      <c r="N2168" s="163"/>
      <c r="O2168" s="163"/>
      <c r="P2168" s="163"/>
      <c r="Q2168" s="163"/>
      <c r="R2168" s="163"/>
      <c r="S2168" s="163"/>
      <c r="T2168" s="163"/>
      <c r="U2168" s="163"/>
      <c r="V2168" s="163"/>
    </row>
    <row r="2169" spans="11:26" ht="15.75">
      <c r="K2169" s="53"/>
      <c r="U2169" s="37"/>
      <c r="V2169" s="37"/>
      <c r="W2169" s="37"/>
      <c r="X2169" s="37"/>
      <c r="Y2169" s="37"/>
      <c r="Z2169" s="37"/>
    </row>
    <row r="2170" spans="11:26" ht="15.75">
      <c r="K2170" s="53"/>
      <c r="U2170" s="37"/>
      <c r="V2170" s="37"/>
      <c r="W2170" s="37"/>
      <c r="X2170" s="37"/>
      <c r="Y2170" s="37"/>
      <c r="Z2170" s="37"/>
    </row>
    <row r="2171" spans="11:26" ht="15.75">
      <c r="K2171" s="53"/>
      <c r="U2171" s="37"/>
      <c r="V2171" s="37"/>
      <c r="W2171" s="37"/>
      <c r="X2171" s="37"/>
      <c r="Y2171" s="37"/>
      <c r="Z2171" s="37"/>
    </row>
    <row r="2172" spans="11:26" ht="15.75">
      <c r="K2172" s="53"/>
      <c r="U2172" s="37"/>
      <c r="V2172" s="37"/>
      <c r="W2172" s="37"/>
      <c r="X2172" s="37"/>
      <c r="Y2172" s="37"/>
      <c r="Z2172" s="37"/>
    </row>
    <row r="2173" spans="11:26" ht="15.75">
      <c r="K2173" s="53"/>
      <c r="U2173" s="37"/>
      <c r="V2173" s="37"/>
      <c r="W2173" s="37"/>
      <c r="X2173" s="37"/>
      <c r="Y2173" s="37"/>
      <c r="Z2173" s="37"/>
    </row>
    <row r="2174" spans="11:26" ht="15.75">
      <c r="K2174" s="53"/>
      <c r="U2174" s="37"/>
      <c r="V2174" s="37"/>
      <c r="W2174" s="37"/>
      <c r="X2174" s="37"/>
      <c r="Y2174" s="37"/>
      <c r="Z2174" s="37"/>
    </row>
    <row r="2175" spans="11:26" ht="15.75">
      <c r="K2175" s="53"/>
      <c r="U2175" s="37"/>
      <c r="V2175" s="37"/>
      <c r="W2175" s="37"/>
      <c r="X2175" s="37"/>
      <c r="Y2175" s="37"/>
      <c r="Z2175" s="37"/>
    </row>
    <row r="2176" spans="11:26" ht="15.75">
      <c r="K2176" s="53"/>
      <c r="U2176" s="37"/>
      <c r="V2176" s="37"/>
      <c r="W2176" s="37"/>
      <c r="X2176" s="37"/>
      <c r="Y2176" s="37"/>
      <c r="Z2176" s="37"/>
    </row>
    <row r="2177" spans="11:26" ht="15.75">
      <c r="K2177" s="53"/>
      <c r="U2177" s="37"/>
      <c r="V2177" s="37"/>
      <c r="W2177" s="37"/>
      <c r="X2177" s="37"/>
      <c r="Y2177" s="37"/>
      <c r="Z2177" s="37"/>
    </row>
    <row r="2178" spans="11:26" ht="15.75">
      <c r="K2178" s="53"/>
      <c r="U2178" s="37"/>
      <c r="V2178" s="37"/>
      <c r="W2178" s="37"/>
      <c r="X2178" s="37"/>
      <c r="Y2178" s="37"/>
      <c r="Z2178" s="37"/>
    </row>
    <row r="2179" spans="11:26" ht="15.75">
      <c r="K2179" s="53"/>
      <c r="U2179" s="37"/>
      <c r="V2179" s="37"/>
      <c r="W2179" s="37"/>
      <c r="X2179" s="37"/>
      <c r="Y2179" s="37"/>
      <c r="Z2179" s="37"/>
    </row>
    <row r="2180" spans="11:26" ht="15.75">
      <c r="K2180" s="53"/>
      <c r="U2180" s="37"/>
      <c r="V2180" s="37"/>
      <c r="W2180" s="37"/>
      <c r="X2180" s="37"/>
      <c r="Y2180" s="37"/>
      <c r="Z2180" s="37"/>
    </row>
    <row r="2181" spans="11:26" ht="15.75">
      <c r="K2181" s="53"/>
      <c r="U2181" s="37"/>
      <c r="V2181" s="37"/>
      <c r="W2181" s="37"/>
      <c r="X2181" s="37"/>
      <c r="Y2181" s="37"/>
      <c r="Z2181" s="37"/>
    </row>
    <row r="2182" spans="11:26" ht="15.75">
      <c r="K2182" s="53"/>
      <c r="U2182" s="37"/>
      <c r="V2182" s="37"/>
      <c r="W2182" s="37"/>
      <c r="X2182" s="37"/>
      <c r="Y2182" s="37"/>
      <c r="Z2182" s="37"/>
    </row>
    <row r="2183" spans="11:26" ht="15.75">
      <c r="K2183" s="53"/>
      <c r="U2183" s="37"/>
      <c r="V2183" s="37"/>
      <c r="W2183" s="37"/>
      <c r="X2183" s="37"/>
      <c r="Y2183" s="37"/>
      <c r="Z2183" s="37"/>
    </row>
    <row r="2184" spans="11:26" ht="15.75">
      <c r="K2184" s="53"/>
      <c r="U2184" s="37"/>
      <c r="V2184" s="37"/>
      <c r="W2184" s="37"/>
      <c r="X2184" s="37"/>
      <c r="Y2184" s="37"/>
      <c r="Z2184" s="37"/>
    </row>
    <row r="2185" spans="11:26" ht="15.75">
      <c r="K2185" s="53"/>
      <c r="U2185" s="37"/>
      <c r="V2185" s="37"/>
      <c r="W2185" s="37"/>
      <c r="X2185" s="37"/>
      <c r="Y2185" s="37"/>
      <c r="Z2185" s="37"/>
    </row>
    <row r="2186" spans="11:26" ht="15.75">
      <c r="K2186" s="53"/>
      <c r="U2186" s="37"/>
      <c r="V2186" s="37"/>
      <c r="W2186" s="37"/>
      <c r="X2186" s="37"/>
      <c r="Y2186" s="37"/>
      <c r="Z2186" s="37"/>
    </row>
    <row r="2187" spans="11:26" ht="15.75">
      <c r="K2187" s="53"/>
      <c r="U2187" s="37"/>
      <c r="V2187" s="37"/>
      <c r="W2187" s="37"/>
      <c r="X2187" s="37"/>
      <c r="Y2187" s="37"/>
      <c r="Z2187" s="37"/>
    </row>
    <row r="2188" spans="11:26" ht="15.75">
      <c r="K2188" s="53"/>
      <c r="U2188" s="37"/>
      <c r="V2188" s="37"/>
      <c r="W2188" s="37"/>
      <c r="X2188" s="37"/>
      <c r="Y2188" s="37"/>
      <c r="Z2188" s="37"/>
    </row>
    <row r="2189" spans="11:26" ht="15.75">
      <c r="K2189" s="53"/>
      <c r="U2189" s="37"/>
      <c r="V2189" s="37"/>
      <c r="W2189" s="37"/>
      <c r="X2189" s="37"/>
      <c r="Y2189" s="37"/>
      <c r="Z2189" s="37"/>
    </row>
    <row r="2190" spans="11:26" ht="15.75">
      <c r="K2190" s="53"/>
      <c r="U2190" s="37"/>
      <c r="V2190" s="37"/>
      <c r="W2190" s="37"/>
      <c r="X2190" s="37"/>
      <c r="Y2190" s="37"/>
      <c r="Z2190" s="37"/>
    </row>
    <row r="2191" spans="11:26" ht="15.75">
      <c r="K2191" s="53"/>
      <c r="U2191" s="37"/>
      <c r="V2191" s="37"/>
      <c r="W2191" s="37"/>
      <c r="X2191" s="37"/>
      <c r="Y2191" s="37"/>
      <c r="Z2191" s="37"/>
    </row>
    <row r="2192" spans="11:26" ht="15.75">
      <c r="K2192" s="53"/>
      <c r="U2192" s="37"/>
      <c r="V2192" s="37"/>
      <c r="W2192" s="37"/>
      <c r="X2192" s="37"/>
      <c r="Y2192" s="37"/>
      <c r="Z2192" s="37"/>
    </row>
    <row r="2193" spans="11:26" ht="15.75">
      <c r="K2193" s="53"/>
      <c r="U2193" s="37"/>
      <c r="V2193" s="37"/>
      <c r="W2193" s="37"/>
      <c r="X2193" s="37"/>
      <c r="Y2193" s="37"/>
      <c r="Z2193" s="37"/>
    </row>
    <row r="2194" spans="11:26" ht="15.75">
      <c r="K2194" s="53"/>
      <c r="U2194" s="37"/>
      <c r="V2194" s="37"/>
      <c r="W2194" s="37"/>
      <c r="X2194" s="37"/>
      <c r="Y2194" s="37"/>
      <c r="Z2194" s="37"/>
    </row>
    <row r="2195" spans="11:26" ht="15.75">
      <c r="K2195" s="53"/>
      <c r="U2195" s="37"/>
      <c r="V2195" s="37"/>
      <c r="W2195" s="37"/>
      <c r="X2195" s="37"/>
      <c r="Y2195" s="37"/>
      <c r="Z2195" s="37"/>
    </row>
    <row r="2196" spans="11:26" ht="15.75">
      <c r="K2196" s="53"/>
      <c r="U2196" s="37"/>
      <c r="V2196" s="37"/>
      <c r="W2196" s="37"/>
      <c r="X2196" s="37"/>
      <c r="Y2196" s="37"/>
      <c r="Z2196" s="37"/>
    </row>
    <row r="2197" spans="11:26" ht="15.75">
      <c r="K2197" s="53"/>
      <c r="U2197" s="37"/>
      <c r="V2197" s="37"/>
      <c r="W2197" s="37"/>
      <c r="X2197" s="37"/>
      <c r="Y2197" s="37"/>
      <c r="Z2197" s="37"/>
    </row>
    <row r="2198" spans="11:26" ht="15.75">
      <c r="K2198" s="53"/>
      <c r="U2198" s="37"/>
      <c r="V2198" s="37"/>
      <c r="W2198" s="37"/>
      <c r="X2198" s="37"/>
      <c r="Y2198" s="37"/>
      <c r="Z2198" s="37"/>
    </row>
    <row r="2199" spans="11:26" ht="15.75">
      <c r="K2199" s="53"/>
      <c r="U2199" s="37"/>
      <c r="V2199" s="37"/>
      <c r="W2199" s="37"/>
      <c r="X2199" s="37"/>
      <c r="Y2199" s="37"/>
      <c r="Z2199" s="37"/>
    </row>
    <row r="2200" spans="11:26" ht="15.75">
      <c r="K2200" s="53"/>
      <c r="U2200" s="37"/>
      <c r="V2200" s="37"/>
      <c r="W2200" s="37"/>
      <c r="X2200" s="37"/>
      <c r="Y2200" s="37"/>
      <c r="Z2200" s="37"/>
    </row>
    <row r="2201" spans="11:26" ht="15.75">
      <c r="K2201" s="53"/>
      <c r="U2201" s="37"/>
      <c r="V2201" s="37"/>
      <c r="W2201" s="37"/>
      <c r="X2201" s="37"/>
      <c r="Y2201" s="37"/>
      <c r="Z2201" s="37"/>
    </row>
    <row r="2202" spans="11:26" ht="15.75">
      <c r="K2202" s="53"/>
      <c r="U2202" s="37"/>
      <c r="V2202" s="37"/>
      <c r="W2202" s="37"/>
      <c r="X2202" s="37"/>
      <c r="Y2202" s="37"/>
      <c r="Z2202" s="37"/>
    </row>
    <row r="2203" spans="11:26" ht="15.75">
      <c r="K2203" s="53"/>
      <c r="U2203" s="37"/>
      <c r="V2203" s="37"/>
      <c r="W2203" s="37"/>
      <c r="X2203" s="37"/>
      <c r="Y2203" s="37"/>
      <c r="Z2203" s="37"/>
    </row>
    <row r="2204" spans="11:26" ht="15.75">
      <c r="K2204" s="53"/>
      <c r="U2204" s="37"/>
      <c r="V2204" s="37"/>
      <c r="W2204" s="37"/>
      <c r="X2204" s="37"/>
      <c r="Y2204" s="37"/>
      <c r="Z2204" s="37"/>
    </row>
    <row r="2205" spans="11:26" ht="15.75">
      <c r="K2205" s="53"/>
      <c r="U2205" s="37"/>
      <c r="V2205" s="37"/>
      <c r="W2205" s="37"/>
      <c r="X2205" s="37"/>
      <c r="Y2205" s="37"/>
      <c r="Z2205" s="37"/>
    </row>
    <row r="2206" spans="11:26" ht="15.75">
      <c r="K2206" s="53"/>
      <c r="U2206" s="37"/>
      <c r="V2206" s="37"/>
      <c r="W2206" s="37"/>
      <c r="X2206" s="37"/>
      <c r="Y2206" s="37"/>
      <c r="Z2206" s="37"/>
    </row>
    <row r="2207" spans="11:26" ht="15.75">
      <c r="K2207" s="53"/>
      <c r="U2207" s="37"/>
      <c r="V2207" s="37"/>
      <c r="W2207" s="37"/>
      <c r="X2207" s="37"/>
      <c r="Y2207" s="37"/>
      <c r="Z2207" s="37"/>
    </row>
    <row r="2208" spans="11:26" ht="15.75">
      <c r="K2208" s="53"/>
      <c r="U2208" s="37"/>
      <c r="V2208" s="37"/>
      <c r="W2208" s="37"/>
      <c r="X2208" s="37"/>
      <c r="Y2208" s="37"/>
      <c r="Z2208" s="37"/>
    </row>
    <row r="2209" spans="11:26" ht="15.75">
      <c r="K2209" s="53"/>
      <c r="U2209" s="37"/>
      <c r="V2209" s="37"/>
      <c r="W2209" s="37"/>
      <c r="X2209" s="37"/>
      <c r="Y2209" s="37"/>
      <c r="Z2209" s="37"/>
    </row>
    <row r="2210" spans="11:26" ht="15.75">
      <c r="K2210" s="53"/>
      <c r="U2210" s="37"/>
      <c r="V2210" s="37"/>
      <c r="W2210" s="37"/>
      <c r="X2210" s="37"/>
      <c r="Y2210" s="37"/>
      <c r="Z2210" s="37"/>
    </row>
    <row r="2211" spans="11:26" ht="15.75">
      <c r="K2211" s="53"/>
      <c r="U2211" s="37"/>
      <c r="V2211" s="37"/>
      <c r="W2211" s="37"/>
      <c r="X2211" s="37"/>
      <c r="Y2211" s="37"/>
      <c r="Z2211" s="37"/>
    </row>
    <row r="2212" spans="11:26" ht="15.75">
      <c r="K2212" s="53"/>
      <c r="U2212" s="37"/>
      <c r="V2212" s="37"/>
      <c r="W2212" s="37"/>
      <c r="X2212" s="37"/>
      <c r="Y2212" s="37"/>
      <c r="Z2212" s="37"/>
    </row>
    <row r="2213" spans="11:26" ht="15.75">
      <c r="K2213" s="53"/>
      <c r="U2213" s="37"/>
      <c r="V2213" s="37"/>
      <c r="W2213" s="37"/>
      <c r="X2213" s="37"/>
      <c r="Y2213" s="37"/>
      <c r="Z2213" s="37"/>
    </row>
    <row r="2214" spans="11:26" ht="15.75">
      <c r="K2214" s="53"/>
      <c r="U2214" s="37"/>
      <c r="V2214" s="37"/>
      <c r="W2214" s="37"/>
      <c r="X2214" s="37"/>
      <c r="Y2214" s="37"/>
      <c r="Z2214" s="37"/>
    </row>
    <row r="2215" spans="11:26" ht="15.75">
      <c r="K2215" s="53"/>
      <c r="U2215" s="37"/>
      <c r="V2215" s="37"/>
      <c r="W2215" s="37"/>
      <c r="X2215" s="37"/>
      <c r="Y2215" s="37"/>
      <c r="Z2215" s="37"/>
    </row>
    <row r="2216" spans="11:26" ht="15.75">
      <c r="K2216" s="53"/>
      <c r="U2216" s="37"/>
      <c r="V2216" s="37"/>
      <c r="W2216" s="37"/>
      <c r="X2216" s="37"/>
      <c r="Y2216" s="37"/>
      <c r="Z2216" s="37"/>
    </row>
    <row r="2217" spans="11:26" ht="15.75">
      <c r="K2217" s="53"/>
      <c r="U2217" s="37"/>
      <c r="V2217" s="37"/>
      <c r="W2217" s="37"/>
      <c r="X2217" s="37"/>
      <c r="Y2217" s="37"/>
      <c r="Z2217" s="37"/>
    </row>
    <row r="2218" spans="11:26" ht="15.75">
      <c r="K2218" s="53"/>
      <c r="U2218" s="37"/>
      <c r="V2218" s="37"/>
      <c r="W2218" s="37"/>
      <c r="X2218" s="37"/>
      <c r="Y2218" s="37"/>
      <c r="Z2218" s="37"/>
    </row>
    <row r="2219" spans="11:26" ht="15.75">
      <c r="K2219" s="53"/>
      <c r="U2219" s="37"/>
      <c r="V2219" s="37"/>
      <c r="W2219" s="37"/>
      <c r="X2219" s="37"/>
      <c r="Y2219" s="37"/>
      <c r="Z2219" s="37"/>
    </row>
    <row r="2220" spans="11:26" ht="15.75">
      <c r="K2220" s="53"/>
      <c r="U2220" s="37"/>
      <c r="V2220" s="37"/>
      <c r="W2220" s="37"/>
      <c r="X2220" s="37"/>
      <c r="Y2220" s="37"/>
      <c r="Z2220" s="37"/>
    </row>
    <row r="2221" spans="11:26" ht="15.75">
      <c r="K2221" s="53"/>
      <c r="U2221" s="37"/>
      <c r="V2221" s="37"/>
      <c r="W2221" s="37"/>
      <c r="X2221" s="37"/>
      <c r="Y2221" s="37"/>
      <c r="Z2221" s="37"/>
    </row>
    <row r="2222" spans="11:26" ht="15.75">
      <c r="K2222" s="53"/>
      <c r="U2222" s="37"/>
      <c r="V2222" s="37"/>
      <c r="W2222" s="37"/>
      <c r="X2222" s="37"/>
      <c r="Y2222" s="37"/>
      <c r="Z2222" s="37"/>
    </row>
    <row r="2223" spans="11:26" ht="15.75">
      <c r="K2223" s="53"/>
      <c r="U2223" s="37"/>
      <c r="V2223" s="37"/>
      <c r="W2223" s="37"/>
      <c r="X2223" s="37"/>
      <c r="Y2223" s="37"/>
      <c r="Z2223" s="37"/>
    </row>
    <row r="2224" spans="11:26" ht="15.75">
      <c r="K2224" s="53"/>
      <c r="U2224" s="37"/>
      <c r="V2224" s="37"/>
      <c r="W2224" s="37"/>
      <c r="X2224" s="37"/>
      <c r="Y2224" s="37"/>
      <c r="Z2224" s="37"/>
    </row>
    <row r="2225" spans="11:26" ht="15.75">
      <c r="K2225" s="53"/>
      <c r="U2225" s="37"/>
      <c r="V2225" s="37"/>
      <c r="W2225" s="37"/>
      <c r="X2225" s="37"/>
      <c r="Y2225" s="37"/>
      <c r="Z2225" s="37"/>
    </row>
    <row r="2226" spans="11:26" ht="15.75">
      <c r="K2226" s="53"/>
      <c r="U2226" s="37"/>
      <c r="V2226" s="37"/>
      <c r="W2226" s="37"/>
      <c r="X2226" s="37"/>
      <c r="Y2226" s="37"/>
      <c r="Z2226" s="37"/>
    </row>
    <row r="2227" spans="11:26" ht="15.75">
      <c r="K2227" s="53"/>
      <c r="U2227" s="37"/>
      <c r="V2227" s="37"/>
      <c r="W2227" s="37"/>
      <c r="X2227" s="37"/>
      <c r="Y2227" s="37"/>
      <c r="Z2227" s="37"/>
    </row>
    <row r="2228" spans="11:26" ht="15.75">
      <c r="K2228" s="53"/>
      <c r="U2228" s="37"/>
      <c r="V2228" s="37"/>
      <c r="W2228" s="37"/>
      <c r="X2228" s="37"/>
      <c r="Y2228" s="37"/>
      <c r="Z2228" s="37"/>
    </row>
    <row r="2229" spans="11:26" ht="15.75">
      <c r="K2229" s="53"/>
      <c r="U2229" s="37"/>
      <c r="V2229" s="37"/>
      <c r="W2229" s="37"/>
      <c r="X2229" s="37"/>
      <c r="Y2229" s="37"/>
      <c r="Z2229" s="37"/>
    </row>
    <row r="2230" spans="11:26" ht="15.75">
      <c r="K2230" s="53"/>
      <c r="U2230" s="37"/>
      <c r="V2230" s="37"/>
      <c r="W2230" s="37"/>
      <c r="X2230" s="37"/>
      <c r="Y2230" s="37"/>
      <c r="Z2230" s="37"/>
    </row>
    <row r="2231" spans="11:26" ht="15.75">
      <c r="K2231" s="53"/>
      <c r="U2231" s="37"/>
      <c r="V2231" s="37"/>
      <c r="W2231" s="37"/>
      <c r="X2231" s="37"/>
      <c r="Y2231" s="37"/>
      <c r="Z2231" s="37"/>
    </row>
    <row r="2232" spans="11:26" ht="15.75">
      <c r="K2232" s="53"/>
      <c r="U2232" s="37"/>
      <c r="V2232" s="37"/>
      <c r="W2232" s="37"/>
      <c r="X2232" s="37"/>
      <c r="Y2232" s="37"/>
      <c r="Z2232" s="37"/>
    </row>
    <row r="2233" spans="11:26" ht="15.75">
      <c r="K2233" s="53"/>
      <c r="U2233" s="37"/>
      <c r="V2233" s="37"/>
      <c r="W2233" s="37"/>
      <c r="X2233" s="37"/>
      <c r="Y2233" s="37"/>
      <c r="Z2233" s="37"/>
    </row>
    <row r="2234" spans="11:26" ht="15.75">
      <c r="K2234" s="53"/>
      <c r="U2234" s="37"/>
      <c r="V2234" s="37"/>
      <c r="W2234" s="37"/>
      <c r="X2234" s="37"/>
      <c r="Y2234" s="37"/>
      <c r="Z2234" s="37"/>
    </row>
    <row r="2235" spans="11:26" ht="15.75">
      <c r="K2235" s="53"/>
      <c r="U2235" s="37"/>
      <c r="V2235" s="37"/>
      <c r="W2235" s="37"/>
      <c r="X2235" s="37"/>
      <c r="Y2235" s="37"/>
      <c r="Z2235" s="37"/>
    </row>
    <row r="2236" spans="11:26" ht="15.75">
      <c r="K2236" s="53"/>
      <c r="U2236" s="37"/>
      <c r="V2236" s="37"/>
      <c r="W2236" s="37"/>
      <c r="X2236" s="37"/>
      <c r="Y2236" s="37"/>
      <c r="Z2236" s="37"/>
    </row>
    <row r="2237" spans="11:26" ht="15.75">
      <c r="K2237" s="53"/>
      <c r="U2237" s="37"/>
      <c r="V2237" s="37"/>
      <c r="W2237" s="37"/>
      <c r="X2237" s="37"/>
      <c r="Y2237" s="37"/>
      <c r="Z2237" s="37"/>
    </row>
    <row r="2238" spans="11:26" ht="15.75">
      <c r="K2238" s="53"/>
      <c r="U2238" s="37"/>
      <c r="V2238" s="37"/>
      <c r="W2238" s="37"/>
      <c r="X2238" s="37"/>
      <c r="Y2238" s="37"/>
      <c r="Z2238" s="37"/>
    </row>
    <row r="2239" spans="11:26" ht="15.75">
      <c r="K2239" s="12"/>
      <c r="U2239" s="37"/>
      <c r="V2239" s="37"/>
      <c r="W2239" s="37"/>
      <c r="X2239" s="37"/>
      <c r="Y2239" s="37"/>
      <c r="Z2239" s="37"/>
    </row>
    <row r="2240" spans="11:26" ht="15.75">
      <c r="K2240" s="12"/>
      <c r="U2240" s="37"/>
      <c r="V2240" s="37"/>
      <c r="W2240" s="37"/>
      <c r="X2240" s="37"/>
      <c r="Y2240" s="37"/>
      <c r="Z2240" s="37"/>
    </row>
    <row r="2241" spans="11:26" ht="15.75">
      <c r="K2241" s="12"/>
      <c r="U2241" s="37"/>
      <c r="V2241" s="37"/>
      <c r="W2241" s="37"/>
      <c r="X2241" s="37"/>
      <c r="Y2241" s="37"/>
      <c r="Z2241" s="37"/>
    </row>
    <row r="2242" spans="11:26" ht="15.75">
      <c r="K2242" s="12"/>
      <c r="U2242" s="37"/>
      <c r="V2242" s="37"/>
      <c r="W2242" s="37"/>
      <c r="X2242" s="37"/>
      <c r="Y2242" s="37"/>
      <c r="Z2242" s="37"/>
    </row>
    <row r="2243" spans="11:26" ht="15.75">
      <c r="K2243" s="12"/>
      <c r="U2243" s="37"/>
      <c r="V2243" s="37"/>
      <c r="W2243" s="37"/>
      <c r="X2243" s="37"/>
      <c r="Y2243" s="37"/>
      <c r="Z2243" s="37"/>
    </row>
    <row r="2244" spans="11:26" ht="15.75">
      <c r="K2244" s="12"/>
      <c r="U2244" s="37"/>
      <c r="V2244" s="37"/>
      <c r="W2244" s="37"/>
      <c r="X2244" s="37"/>
      <c r="Y2244" s="37"/>
      <c r="Z2244" s="37"/>
    </row>
    <row r="2245" spans="11:26" ht="15.75">
      <c r="K2245" s="12"/>
      <c r="U2245" s="37"/>
      <c r="V2245" s="37"/>
      <c r="W2245" s="37"/>
      <c r="X2245" s="37"/>
      <c r="Y2245" s="37"/>
      <c r="Z2245" s="37"/>
    </row>
    <row r="2246" spans="11:26" ht="15.75">
      <c r="K2246" s="12"/>
      <c r="U2246" s="37"/>
      <c r="V2246" s="37"/>
      <c r="W2246" s="37"/>
      <c r="X2246" s="37"/>
      <c r="Y2246" s="37"/>
      <c r="Z2246" s="37"/>
    </row>
    <row r="2247" spans="11:26" ht="15.75">
      <c r="K2247" s="12"/>
      <c r="U2247" s="37"/>
      <c r="V2247" s="37"/>
      <c r="W2247" s="37"/>
      <c r="X2247" s="37"/>
      <c r="Y2247" s="37"/>
      <c r="Z2247" s="37"/>
    </row>
    <row r="2248" spans="11:26" ht="15.75">
      <c r="K2248" s="12"/>
      <c r="U2248" s="37"/>
      <c r="V2248" s="37"/>
      <c r="W2248" s="37"/>
      <c r="X2248" s="37"/>
      <c r="Y2248" s="37"/>
      <c r="Z2248" s="37"/>
    </row>
    <row r="2249" spans="11:26" ht="15.75">
      <c r="K2249" s="12"/>
      <c r="U2249" s="37"/>
      <c r="V2249" s="37"/>
      <c r="W2249" s="37"/>
      <c r="X2249" s="37"/>
      <c r="Y2249" s="37"/>
      <c r="Z2249" s="37"/>
    </row>
    <row r="2250" spans="11:26" ht="15.75">
      <c r="K2250" s="12"/>
      <c r="U2250" s="37"/>
      <c r="V2250" s="37"/>
      <c r="W2250" s="37"/>
      <c r="X2250" s="37"/>
      <c r="Y2250" s="37"/>
      <c r="Z2250" s="37"/>
    </row>
    <row r="2251" spans="11:26" ht="15.75">
      <c r="K2251" s="12"/>
      <c r="U2251" s="37"/>
      <c r="V2251" s="37"/>
      <c r="W2251" s="37"/>
      <c r="X2251" s="37"/>
      <c r="Y2251" s="37"/>
      <c r="Z2251" s="37"/>
    </row>
    <row r="2252" spans="11:26" ht="15.75">
      <c r="K2252" s="12"/>
      <c r="U2252" s="37"/>
      <c r="V2252" s="37"/>
      <c r="W2252" s="37"/>
      <c r="X2252" s="37"/>
      <c r="Y2252" s="37"/>
      <c r="Z2252" s="37"/>
    </row>
    <row r="2253" spans="11:26" ht="15.75">
      <c r="K2253" s="12"/>
      <c r="U2253" s="37"/>
      <c r="V2253" s="37"/>
      <c r="W2253" s="37"/>
      <c r="X2253" s="37"/>
      <c r="Y2253" s="37"/>
      <c r="Z2253" s="37"/>
    </row>
    <row r="2254" spans="11:26" ht="15.75">
      <c r="K2254" s="12"/>
      <c r="U2254" s="37"/>
      <c r="V2254" s="37"/>
      <c r="W2254" s="37"/>
      <c r="X2254" s="37"/>
      <c r="Y2254" s="37"/>
      <c r="Z2254" s="37"/>
    </row>
    <row r="2255" spans="11:26" ht="15.75">
      <c r="K2255" s="12"/>
      <c r="U2255" s="37"/>
      <c r="V2255" s="37"/>
      <c r="W2255" s="37"/>
      <c r="X2255" s="37"/>
      <c r="Y2255" s="37"/>
      <c r="Z2255" s="37"/>
    </row>
    <row r="2256" spans="11:26" ht="15.75">
      <c r="K2256" s="12"/>
      <c r="U2256" s="37"/>
      <c r="V2256" s="37"/>
      <c r="W2256" s="37"/>
      <c r="X2256" s="37"/>
      <c r="Y2256" s="37"/>
      <c r="Z2256" s="37"/>
    </row>
    <row r="2257" spans="11:26" ht="15.75">
      <c r="K2257" s="12"/>
      <c r="U2257" s="37"/>
      <c r="V2257" s="37"/>
      <c r="W2257" s="37"/>
      <c r="X2257" s="37"/>
      <c r="Y2257" s="37"/>
      <c r="Z2257" s="37"/>
    </row>
    <row r="2258" spans="11:26" ht="15.75">
      <c r="K2258" s="12"/>
      <c r="U2258" s="37"/>
      <c r="V2258" s="37"/>
      <c r="W2258" s="37"/>
      <c r="X2258" s="37"/>
      <c r="Y2258" s="37"/>
      <c r="Z2258" s="37"/>
    </row>
    <row r="2259" spans="11:26" ht="15.75">
      <c r="K2259" s="12"/>
      <c r="U2259" s="37"/>
      <c r="V2259" s="37"/>
      <c r="W2259" s="37"/>
      <c r="X2259" s="37"/>
      <c r="Y2259" s="37"/>
      <c r="Z2259" s="37"/>
    </row>
    <row r="2260" spans="11:26" ht="15.75">
      <c r="K2260" s="12"/>
      <c r="U2260" s="37"/>
      <c r="V2260" s="37"/>
      <c r="W2260" s="37"/>
      <c r="X2260" s="37"/>
      <c r="Y2260" s="37"/>
      <c r="Z2260" s="37"/>
    </row>
    <row r="2261" spans="11:26" ht="15.75">
      <c r="K2261" s="12"/>
      <c r="U2261" s="37"/>
      <c r="V2261" s="37"/>
      <c r="W2261" s="37"/>
      <c r="X2261" s="37"/>
      <c r="Y2261" s="37"/>
      <c r="Z2261" s="37"/>
    </row>
    <row r="2262" spans="11:26" ht="15.75">
      <c r="K2262" s="12"/>
      <c r="U2262" s="37"/>
      <c r="V2262" s="37"/>
      <c r="W2262" s="37"/>
      <c r="X2262" s="37"/>
      <c r="Y2262" s="37"/>
      <c r="Z2262" s="37"/>
    </row>
    <row r="2263" spans="11:26" ht="15.75">
      <c r="K2263" s="12"/>
      <c r="U2263" s="37"/>
      <c r="V2263" s="37"/>
      <c r="W2263" s="37"/>
      <c r="X2263" s="37"/>
      <c r="Y2263" s="37"/>
      <c r="Z2263" s="37"/>
    </row>
    <row r="2264" spans="11:26" ht="15.75">
      <c r="K2264" s="12"/>
      <c r="U2264" s="37"/>
      <c r="V2264" s="37"/>
      <c r="W2264" s="37"/>
      <c r="X2264" s="37"/>
      <c r="Y2264" s="37"/>
      <c r="Z2264" s="37"/>
    </row>
    <row r="2265" spans="11:26" ht="15.75">
      <c r="K2265" s="12"/>
      <c r="U2265" s="37"/>
      <c r="V2265" s="37"/>
      <c r="W2265" s="37"/>
      <c r="X2265" s="37"/>
      <c r="Y2265" s="37"/>
      <c r="Z2265" s="37"/>
    </row>
    <row r="2266" spans="11:26" ht="15.75">
      <c r="K2266" s="12"/>
      <c r="U2266" s="37"/>
      <c r="V2266" s="37"/>
      <c r="W2266" s="37"/>
      <c r="X2266" s="37"/>
      <c r="Y2266" s="37"/>
      <c r="Z2266" s="37"/>
    </row>
    <row r="2267" spans="11:26" ht="15.75">
      <c r="K2267" s="12"/>
      <c r="U2267" s="37"/>
      <c r="V2267" s="37"/>
      <c r="W2267" s="37"/>
      <c r="X2267" s="37"/>
      <c r="Y2267" s="37"/>
      <c r="Z2267" s="37"/>
    </row>
    <row r="2268" spans="11:26" ht="15.75">
      <c r="K2268" s="12"/>
      <c r="U2268" s="37"/>
      <c r="V2268" s="37"/>
      <c r="W2268" s="37"/>
      <c r="X2268" s="37"/>
      <c r="Y2268" s="37"/>
      <c r="Z2268" s="37"/>
    </row>
    <row r="2269" spans="11:26" ht="15.75">
      <c r="K2269" s="12"/>
      <c r="U2269" s="37"/>
      <c r="V2269" s="37"/>
      <c r="W2269" s="37"/>
      <c r="X2269" s="37"/>
      <c r="Y2269" s="37"/>
      <c r="Z2269" s="37"/>
    </row>
    <row r="2270" spans="11:26" ht="15.75">
      <c r="K2270" s="12"/>
      <c r="U2270" s="37"/>
      <c r="V2270" s="37"/>
      <c r="W2270" s="37"/>
      <c r="X2270" s="37"/>
      <c r="Y2270" s="37"/>
      <c r="Z2270" s="37"/>
    </row>
    <row r="2271" spans="11:26" ht="15.75">
      <c r="K2271" s="12"/>
      <c r="U2271" s="37"/>
      <c r="V2271" s="37"/>
      <c r="W2271" s="37"/>
      <c r="X2271" s="37"/>
      <c r="Y2271" s="37"/>
      <c r="Z2271" s="37"/>
    </row>
    <row r="2272" spans="11:26" ht="15.75">
      <c r="K2272" s="12"/>
      <c r="U2272" s="37"/>
      <c r="V2272" s="37"/>
      <c r="W2272" s="37"/>
      <c r="X2272" s="37"/>
      <c r="Y2272" s="37"/>
      <c r="Z2272" s="37"/>
    </row>
    <row r="2273" spans="11:26" ht="15.75">
      <c r="K2273" s="12"/>
      <c r="U2273" s="37"/>
      <c r="V2273" s="37"/>
      <c r="W2273" s="37"/>
      <c r="X2273" s="37"/>
      <c r="Y2273" s="37"/>
      <c r="Z2273" s="37"/>
    </row>
    <row r="2274" spans="11:26" ht="15.75">
      <c r="K2274" s="12"/>
      <c r="U2274" s="37"/>
      <c r="V2274" s="37"/>
      <c r="W2274" s="37"/>
      <c r="X2274" s="37"/>
      <c r="Y2274" s="37"/>
      <c r="Z2274" s="37"/>
    </row>
    <row r="2275" spans="11:26" ht="15.75">
      <c r="K2275" s="12"/>
      <c r="U2275" s="37"/>
      <c r="V2275" s="37"/>
      <c r="W2275" s="37"/>
      <c r="X2275" s="37"/>
      <c r="Y2275" s="37"/>
      <c r="Z2275" s="37"/>
    </row>
    <row r="2276" spans="11:26" ht="15.75">
      <c r="K2276" s="12"/>
      <c r="U2276" s="37"/>
      <c r="V2276" s="37"/>
      <c r="W2276" s="37"/>
      <c r="X2276" s="37"/>
      <c r="Y2276" s="37"/>
      <c r="Z2276" s="37"/>
    </row>
    <row r="2277" spans="11:26" ht="15.75">
      <c r="K2277" s="12"/>
      <c r="U2277" s="37"/>
      <c r="V2277" s="37"/>
      <c r="W2277" s="37"/>
      <c r="X2277" s="37"/>
      <c r="Y2277" s="37"/>
      <c r="Z2277" s="37"/>
    </row>
    <row r="2278" spans="11:26" ht="15.75">
      <c r="K2278" s="12"/>
      <c r="U2278" s="37"/>
      <c r="V2278" s="37"/>
      <c r="W2278" s="37"/>
      <c r="X2278" s="37"/>
      <c r="Y2278" s="37"/>
      <c r="Z2278" s="37"/>
    </row>
    <row r="2279" spans="11:26" ht="15.75">
      <c r="K2279" s="12"/>
      <c r="U2279" s="37"/>
      <c r="V2279" s="37"/>
      <c r="W2279" s="37"/>
      <c r="X2279" s="37"/>
      <c r="Y2279" s="37"/>
      <c r="Z2279" s="37"/>
    </row>
    <row r="2280" spans="11:26" ht="15.75">
      <c r="K2280" s="12"/>
      <c r="U2280" s="37"/>
      <c r="V2280" s="37"/>
      <c r="W2280" s="37"/>
      <c r="X2280" s="37"/>
      <c r="Y2280" s="37"/>
      <c r="Z2280" s="37"/>
    </row>
    <row r="2281" spans="11:26" ht="15.75">
      <c r="K2281" s="12"/>
      <c r="U2281" s="37"/>
      <c r="V2281" s="37"/>
      <c r="W2281" s="37"/>
      <c r="X2281" s="37"/>
      <c r="Y2281" s="37"/>
      <c r="Z2281" s="37"/>
    </row>
    <row r="2282" spans="11:26" ht="15.75">
      <c r="K2282" s="12"/>
      <c r="U2282" s="37"/>
      <c r="V2282" s="37"/>
      <c r="W2282" s="37"/>
      <c r="X2282" s="37"/>
      <c r="Y2282" s="37"/>
      <c r="Z2282" s="37"/>
    </row>
    <row r="2283" spans="11:26" ht="15.75">
      <c r="K2283" s="12"/>
      <c r="U2283" s="37"/>
      <c r="V2283" s="37"/>
      <c r="W2283" s="37"/>
      <c r="X2283" s="37"/>
      <c r="Y2283" s="37"/>
      <c r="Z2283" s="37"/>
    </row>
    <row r="2284" spans="11:26" ht="15.75">
      <c r="K2284" s="12"/>
      <c r="U2284" s="37"/>
      <c r="V2284" s="37"/>
      <c r="W2284" s="37"/>
      <c r="X2284" s="37"/>
      <c r="Y2284" s="37"/>
      <c r="Z2284" s="37"/>
    </row>
    <row r="2285" spans="11:26" ht="15.75">
      <c r="K2285" s="12"/>
      <c r="U2285" s="37"/>
      <c r="V2285" s="37"/>
      <c r="W2285" s="37"/>
      <c r="X2285" s="37"/>
      <c r="Y2285" s="37"/>
      <c r="Z2285" s="37"/>
    </row>
    <row r="2286" spans="11:26" ht="15.75">
      <c r="K2286" s="12"/>
      <c r="U2286" s="37"/>
      <c r="V2286" s="37"/>
      <c r="W2286" s="37"/>
      <c r="X2286" s="37"/>
      <c r="Y2286" s="37"/>
      <c r="Z2286" s="37"/>
    </row>
    <row r="2287" spans="11:26" ht="15.75">
      <c r="K2287" s="12"/>
      <c r="U2287" s="37"/>
      <c r="V2287" s="37"/>
      <c r="W2287" s="37"/>
      <c r="X2287" s="37"/>
      <c r="Y2287" s="37"/>
      <c r="Z2287" s="37"/>
    </row>
    <row r="2288" spans="11:26" ht="15.75">
      <c r="K2288" s="12"/>
      <c r="U2288" s="37"/>
      <c r="V2288" s="37"/>
      <c r="W2288" s="37"/>
      <c r="X2288" s="37"/>
      <c r="Y2288" s="37"/>
      <c r="Z2288" s="37"/>
    </row>
    <row r="2289" spans="21:26" ht="15.75">
      <c r="U2289" s="12"/>
      <c r="V2289" s="12"/>
      <c r="W2289" s="12"/>
      <c r="X2289" s="12"/>
      <c r="Y2289" s="12"/>
      <c r="Z2289" s="12"/>
    </row>
    <row r="2290" spans="21:26" ht="15.75">
      <c r="U2290" s="12"/>
      <c r="V2290" s="12"/>
      <c r="W2290" s="12"/>
      <c r="X2290" s="12"/>
      <c r="Y2290" s="12"/>
      <c r="Z2290" s="12"/>
    </row>
    <row r="2291" spans="21:26" ht="15.75">
      <c r="U2291" s="12"/>
      <c r="V2291" s="12"/>
      <c r="W2291" s="12"/>
      <c r="X2291" s="12"/>
      <c r="Y2291" s="12"/>
      <c r="Z2291" s="12"/>
    </row>
    <row r="2292" spans="21:26" ht="15.75">
      <c r="U2292" s="12"/>
      <c r="V2292" s="12"/>
      <c r="W2292" s="12"/>
      <c r="X2292" s="12"/>
      <c r="Y2292" s="12"/>
      <c r="Z2292" s="12"/>
    </row>
    <row r="2293" spans="21:26" ht="15.75">
      <c r="U2293" s="12"/>
      <c r="V2293" s="12"/>
      <c r="W2293" s="12"/>
      <c r="X2293" s="12"/>
      <c r="Y2293" s="12"/>
      <c r="Z2293" s="12"/>
    </row>
    <row r="2294" spans="21:26" ht="15.75">
      <c r="U2294" s="12"/>
      <c r="V2294" s="12"/>
      <c r="W2294" s="12"/>
      <c r="X2294" s="12"/>
      <c r="Y2294" s="12"/>
      <c r="Z2294" s="12"/>
    </row>
    <row r="2295" spans="21:26" ht="15.75">
      <c r="U2295" s="12"/>
      <c r="V2295" s="12"/>
      <c r="W2295" s="12"/>
      <c r="X2295" s="12"/>
      <c r="Y2295" s="12"/>
      <c r="Z2295" s="12"/>
    </row>
    <row r="2296" spans="21:26" ht="15.75">
      <c r="U2296" s="12"/>
      <c r="V2296" s="12"/>
      <c r="W2296" s="12"/>
      <c r="X2296" s="12"/>
      <c r="Y2296" s="12"/>
      <c r="Z2296" s="12"/>
    </row>
    <row r="2297" spans="21:26" ht="15.75">
      <c r="U2297" s="12"/>
      <c r="V2297" s="12"/>
      <c r="W2297" s="12"/>
      <c r="X2297" s="12"/>
      <c r="Y2297" s="12"/>
      <c r="Z2297" s="12"/>
    </row>
    <row r="2298" spans="21:26" ht="15.75">
      <c r="U2298" s="12"/>
      <c r="V2298" s="12"/>
      <c r="W2298" s="12"/>
      <c r="X2298" s="12"/>
      <c r="Y2298" s="12"/>
      <c r="Z2298" s="12"/>
    </row>
    <row r="2299" spans="21:26" ht="15.75">
      <c r="U2299" s="12"/>
      <c r="V2299" s="12"/>
      <c r="W2299" s="12"/>
      <c r="X2299" s="12"/>
      <c r="Y2299" s="12"/>
      <c r="Z2299" s="12"/>
    </row>
    <row r="2300" spans="21:26" ht="15.75">
      <c r="U2300" s="12"/>
      <c r="V2300" s="12"/>
      <c r="W2300" s="12"/>
      <c r="X2300" s="12"/>
      <c r="Y2300" s="12"/>
      <c r="Z2300" s="12"/>
    </row>
    <row r="2301" spans="21:26" ht="15.75">
      <c r="U2301" s="12"/>
      <c r="V2301" s="12"/>
      <c r="W2301" s="12"/>
      <c r="X2301" s="12"/>
      <c r="Y2301" s="12"/>
      <c r="Z2301" s="12"/>
    </row>
    <row r="2302" spans="21:26" ht="15.75">
      <c r="U2302" s="12"/>
      <c r="V2302" s="12"/>
      <c r="W2302" s="12"/>
      <c r="X2302" s="12"/>
      <c r="Y2302" s="12"/>
      <c r="Z2302" s="12"/>
    </row>
    <row r="2303" spans="21:26" ht="15.75">
      <c r="U2303" s="12"/>
      <c r="V2303" s="12"/>
      <c r="W2303" s="12"/>
      <c r="X2303" s="12"/>
      <c r="Y2303" s="12"/>
      <c r="Z2303" s="12"/>
    </row>
    <row r="2304" spans="21:26" ht="15.75">
      <c r="U2304" s="12"/>
      <c r="V2304" s="12"/>
      <c r="W2304" s="12"/>
      <c r="X2304" s="12"/>
      <c r="Y2304" s="12"/>
      <c r="Z2304" s="12"/>
    </row>
    <row r="2305" spans="21:26" ht="15.75">
      <c r="U2305" s="12"/>
      <c r="V2305" s="12"/>
      <c r="W2305" s="12"/>
      <c r="X2305" s="12"/>
      <c r="Y2305" s="12"/>
      <c r="Z2305" s="12"/>
    </row>
    <row r="2306" spans="21:26" ht="15.75">
      <c r="U2306" s="12"/>
      <c r="V2306" s="12"/>
      <c r="W2306" s="12"/>
      <c r="X2306" s="12"/>
      <c r="Y2306" s="12"/>
      <c r="Z2306" s="12"/>
    </row>
    <row r="2307" spans="21:26" ht="15.75">
      <c r="U2307" s="12"/>
      <c r="V2307" s="12"/>
      <c r="W2307" s="12"/>
      <c r="X2307" s="12"/>
      <c r="Y2307" s="12"/>
      <c r="Z2307" s="12"/>
    </row>
    <row r="2308" spans="21:26" ht="15.75">
      <c r="U2308" s="12"/>
      <c r="V2308" s="12"/>
      <c r="W2308" s="12"/>
      <c r="X2308" s="12"/>
      <c r="Y2308" s="12"/>
      <c r="Z2308" s="12"/>
    </row>
    <row r="2309" spans="21:26" ht="15.75">
      <c r="U2309" s="12"/>
      <c r="V2309" s="12"/>
      <c r="W2309" s="12"/>
      <c r="X2309" s="12"/>
      <c r="Y2309" s="12"/>
      <c r="Z2309" s="12"/>
    </row>
    <row r="2310" spans="21:26" ht="15.75">
      <c r="U2310" s="12"/>
      <c r="V2310" s="12"/>
      <c r="W2310" s="12"/>
      <c r="X2310" s="12"/>
      <c r="Y2310" s="12"/>
      <c r="Z2310" s="12"/>
    </row>
    <row r="2311" spans="21:26" ht="15.75">
      <c r="U2311" s="12"/>
      <c r="V2311" s="12"/>
      <c r="W2311" s="12"/>
      <c r="X2311" s="12"/>
      <c r="Y2311" s="12"/>
      <c r="Z2311" s="12"/>
    </row>
    <row r="2312" spans="21:26" ht="15.75">
      <c r="U2312" s="12"/>
      <c r="V2312" s="12"/>
      <c r="W2312" s="12"/>
      <c r="X2312" s="12"/>
      <c r="Y2312" s="12"/>
      <c r="Z2312" s="12"/>
    </row>
    <row r="2313" spans="21:26" ht="15.75">
      <c r="U2313" s="12"/>
      <c r="V2313" s="12"/>
      <c r="W2313" s="12"/>
      <c r="X2313" s="12"/>
      <c r="Y2313" s="12"/>
      <c r="Z2313" s="12"/>
    </row>
    <row r="2314" spans="21:26" ht="15.75">
      <c r="U2314" s="12"/>
      <c r="V2314" s="12"/>
      <c r="W2314" s="12"/>
      <c r="X2314" s="12"/>
      <c r="Y2314" s="12"/>
      <c r="Z2314" s="12"/>
    </row>
    <row r="2315" spans="21:26" ht="15.75">
      <c r="U2315" s="12"/>
      <c r="V2315" s="12"/>
      <c r="W2315" s="12"/>
      <c r="X2315" s="12"/>
      <c r="Y2315" s="12"/>
      <c r="Z2315" s="12"/>
    </row>
    <row r="2316" spans="21:26" ht="15.75">
      <c r="U2316" s="12"/>
      <c r="V2316" s="12"/>
      <c r="W2316" s="12"/>
      <c r="X2316" s="12"/>
      <c r="Y2316" s="12"/>
      <c r="Z2316" s="12"/>
    </row>
    <row r="2317" spans="21:26" ht="15.75">
      <c r="U2317" s="12"/>
      <c r="V2317" s="12"/>
      <c r="W2317" s="12"/>
      <c r="X2317" s="12"/>
      <c r="Y2317" s="12"/>
      <c r="Z2317" s="12"/>
    </row>
    <row r="2318" spans="21:26" ht="15.75">
      <c r="U2318" s="12"/>
      <c r="V2318" s="12"/>
      <c r="W2318" s="12"/>
      <c r="X2318" s="12"/>
      <c r="Y2318" s="12"/>
      <c r="Z2318" s="12"/>
    </row>
    <row r="2319" spans="21:26" ht="15.75">
      <c r="U2319" s="12"/>
      <c r="V2319" s="12"/>
      <c r="W2319" s="12"/>
      <c r="X2319" s="12"/>
      <c r="Y2319" s="12"/>
      <c r="Z2319" s="12"/>
    </row>
    <row r="2320" spans="21:26" ht="15.75">
      <c r="U2320" s="12"/>
      <c r="V2320" s="12"/>
      <c r="W2320" s="12"/>
      <c r="X2320" s="12"/>
      <c r="Y2320" s="12"/>
      <c r="Z2320" s="12"/>
    </row>
    <row r="2321" spans="21:26" ht="15.75">
      <c r="U2321" s="12"/>
      <c r="V2321" s="12"/>
      <c r="W2321" s="12"/>
      <c r="X2321" s="12"/>
      <c r="Y2321" s="12"/>
      <c r="Z2321" s="12"/>
    </row>
    <row r="2322" spans="21:26" ht="15.75">
      <c r="U2322" s="12"/>
      <c r="V2322" s="12"/>
      <c r="W2322" s="12"/>
      <c r="X2322" s="12"/>
      <c r="Y2322" s="12"/>
      <c r="Z2322" s="12"/>
    </row>
    <row r="2323" spans="21:26" ht="15.75">
      <c r="U2323" s="12"/>
      <c r="V2323" s="12"/>
      <c r="W2323" s="12"/>
      <c r="X2323" s="12"/>
      <c r="Y2323" s="12"/>
      <c r="Z2323" s="12"/>
    </row>
    <row r="2324" spans="21:26" ht="15.75">
      <c r="U2324" s="12"/>
      <c r="V2324" s="12"/>
      <c r="W2324" s="12"/>
      <c r="X2324" s="12"/>
      <c r="Y2324" s="12"/>
      <c r="Z2324" s="12"/>
    </row>
    <row r="2325" spans="21:26" ht="15.75">
      <c r="U2325" s="12"/>
      <c r="V2325" s="12"/>
      <c r="W2325" s="12"/>
      <c r="X2325" s="12"/>
      <c r="Y2325" s="12"/>
      <c r="Z2325" s="12"/>
    </row>
    <row r="2326" spans="21:26" ht="15.75">
      <c r="U2326" s="12"/>
      <c r="V2326" s="12"/>
      <c r="W2326" s="12"/>
      <c r="X2326" s="12"/>
      <c r="Y2326" s="12"/>
      <c r="Z2326" s="12"/>
    </row>
    <row r="2327" spans="21:26" ht="15.75">
      <c r="U2327" s="12"/>
      <c r="V2327" s="12"/>
      <c r="W2327" s="12"/>
      <c r="X2327" s="12"/>
      <c r="Y2327" s="12"/>
      <c r="Z2327" s="12"/>
    </row>
    <row r="2328" spans="21:26" ht="15.75">
      <c r="U2328" s="12"/>
      <c r="V2328" s="12"/>
      <c r="W2328" s="12"/>
      <c r="X2328" s="12"/>
      <c r="Y2328" s="12"/>
      <c r="Z2328" s="12"/>
    </row>
    <row r="2329" spans="21:26" ht="15.75">
      <c r="U2329" s="12"/>
      <c r="V2329" s="12"/>
      <c r="W2329" s="12"/>
      <c r="X2329" s="12"/>
      <c r="Y2329" s="12"/>
      <c r="Z2329" s="12"/>
    </row>
    <row r="2330" spans="21:26" ht="15.75">
      <c r="U2330" s="12"/>
      <c r="V2330" s="12"/>
      <c r="W2330" s="12"/>
      <c r="X2330" s="12"/>
      <c r="Y2330" s="12"/>
      <c r="Z2330" s="12"/>
    </row>
    <row r="2331" spans="21:26" ht="15.75">
      <c r="U2331" s="12"/>
      <c r="V2331" s="12"/>
      <c r="W2331" s="12"/>
      <c r="X2331" s="12"/>
      <c r="Y2331" s="12"/>
      <c r="Z2331" s="12"/>
    </row>
    <row r="2332" spans="21:26" ht="15.75">
      <c r="U2332" s="12"/>
      <c r="V2332" s="12"/>
      <c r="W2332" s="12"/>
      <c r="X2332" s="12"/>
      <c r="Y2332" s="12"/>
      <c r="Z2332" s="12"/>
    </row>
    <row r="2333" spans="21:26" ht="15.75">
      <c r="U2333" s="12"/>
      <c r="V2333" s="12"/>
      <c r="W2333" s="12"/>
      <c r="X2333" s="12"/>
      <c r="Y2333" s="12"/>
      <c r="Z2333" s="12"/>
    </row>
    <row r="2334" spans="21:26" ht="15.75">
      <c r="U2334" s="12"/>
      <c r="V2334" s="12"/>
      <c r="W2334" s="12"/>
      <c r="X2334" s="12"/>
      <c r="Y2334" s="12"/>
      <c r="Z2334" s="12"/>
    </row>
    <row r="2335" spans="21:26" ht="15.75">
      <c r="U2335" s="12"/>
      <c r="V2335" s="12"/>
      <c r="W2335" s="12"/>
      <c r="X2335" s="12"/>
      <c r="Y2335" s="12"/>
      <c r="Z2335" s="12"/>
    </row>
    <row r="2336" spans="21:26" ht="15.75">
      <c r="U2336" s="12"/>
      <c r="V2336" s="12"/>
      <c r="W2336" s="12"/>
      <c r="X2336" s="12"/>
      <c r="Y2336" s="12"/>
      <c r="Z2336" s="12"/>
    </row>
    <row r="2337" spans="21:26" ht="15.75">
      <c r="U2337" s="12"/>
      <c r="V2337" s="12"/>
      <c r="W2337" s="12"/>
      <c r="X2337" s="12"/>
      <c r="Y2337" s="12"/>
      <c r="Z2337" s="12"/>
    </row>
    <row r="2338" spans="21:26" ht="15.75">
      <c r="U2338" s="12"/>
      <c r="V2338" s="12"/>
      <c r="W2338" s="12"/>
      <c r="X2338" s="12"/>
      <c r="Y2338" s="12"/>
      <c r="Z2338" s="12"/>
    </row>
    <row r="2339" spans="21:26" ht="15.75">
      <c r="U2339" s="12"/>
      <c r="V2339" s="12"/>
      <c r="W2339" s="12"/>
      <c r="X2339" s="12"/>
      <c r="Y2339" s="12"/>
      <c r="Z2339" s="12"/>
    </row>
    <row r="2340" spans="21:26" ht="15.75">
      <c r="U2340" s="12"/>
      <c r="V2340" s="12"/>
      <c r="W2340" s="12"/>
      <c r="X2340" s="12"/>
      <c r="Y2340" s="12"/>
      <c r="Z2340" s="12"/>
    </row>
    <row r="2341" spans="21:26" ht="15.75">
      <c r="U2341" s="12"/>
      <c r="V2341" s="12"/>
      <c r="W2341" s="12"/>
      <c r="X2341" s="12"/>
      <c r="Y2341" s="12"/>
      <c r="Z2341" s="12"/>
    </row>
    <row r="2342" spans="21:26" ht="15.75">
      <c r="U2342" s="12"/>
      <c r="V2342" s="12"/>
      <c r="W2342" s="12"/>
      <c r="X2342" s="12"/>
      <c r="Y2342" s="12"/>
      <c r="Z2342" s="12"/>
    </row>
    <row r="2343" spans="21:26" ht="15.75">
      <c r="U2343" s="12"/>
      <c r="V2343" s="12"/>
      <c r="W2343" s="12"/>
      <c r="X2343" s="12"/>
      <c r="Y2343" s="12"/>
      <c r="Z2343" s="12"/>
    </row>
    <row r="2344" spans="21:26" ht="15.75">
      <c r="U2344" s="12"/>
      <c r="V2344" s="12"/>
      <c r="W2344" s="12"/>
      <c r="X2344" s="12"/>
      <c r="Y2344" s="12"/>
      <c r="Z2344" s="12"/>
    </row>
    <row r="2345" spans="21:26" ht="15.75">
      <c r="U2345" s="12"/>
      <c r="V2345" s="12"/>
      <c r="W2345" s="12"/>
      <c r="X2345" s="12"/>
      <c r="Y2345" s="12"/>
      <c r="Z2345" s="12"/>
    </row>
    <row r="2346" spans="21:26" ht="15.75">
      <c r="U2346" s="12"/>
      <c r="V2346" s="12"/>
      <c r="W2346" s="12"/>
      <c r="X2346" s="12"/>
      <c r="Y2346" s="12"/>
      <c r="Z2346" s="12"/>
    </row>
    <row r="2347" spans="21:26" ht="15.75">
      <c r="U2347" s="12"/>
      <c r="V2347" s="12"/>
      <c r="W2347" s="12"/>
      <c r="X2347" s="12"/>
      <c r="Y2347" s="12"/>
      <c r="Z2347" s="12"/>
    </row>
    <row r="2348" spans="21:26" ht="15.75">
      <c r="U2348" s="12"/>
      <c r="V2348" s="12"/>
      <c r="W2348" s="12"/>
      <c r="X2348" s="12"/>
      <c r="Y2348" s="12"/>
      <c r="Z2348" s="12"/>
    </row>
    <row r="2349" spans="21:26" ht="15.75">
      <c r="U2349" s="12"/>
      <c r="V2349" s="12"/>
      <c r="W2349" s="12"/>
      <c r="X2349" s="12"/>
      <c r="Y2349" s="12"/>
      <c r="Z2349" s="12"/>
    </row>
    <row r="2350" spans="21:26" ht="15.75">
      <c r="U2350" s="12"/>
      <c r="V2350" s="12"/>
      <c r="W2350" s="12"/>
      <c r="X2350" s="12"/>
      <c r="Y2350" s="12"/>
      <c r="Z2350" s="12"/>
    </row>
    <row r="2351" spans="21:26" ht="15.75">
      <c r="U2351" s="12"/>
      <c r="V2351" s="12"/>
      <c r="W2351" s="12"/>
      <c r="X2351" s="12"/>
      <c r="Y2351" s="12"/>
      <c r="Z2351" s="12"/>
    </row>
    <row r="2352" spans="21:26" ht="15.75">
      <c r="U2352" s="12"/>
      <c r="V2352" s="12"/>
      <c r="W2352" s="12"/>
      <c r="X2352" s="12"/>
      <c r="Y2352" s="12"/>
      <c r="Z2352" s="12"/>
    </row>
    <row r="2353" spans="21:26" ht="15.75">
      <c r="U2353" s="12"/>
      <c r="V2353" s="12"/>
      <c r="W2353" s="12"/>
      <c r="X2353" s="12"/>
      <c r="Y2353" s="12"/>
      <c r="Z2353" s="12"/>
    </row>
    <row r="2354" spans="21:26" ht="15.75">
      <c r="U2354" s="12"/>
      <c r="V2354" s="12"/>
      <c r="W2354" s="12"/>
      <c r="X2354" s="12"/>
      <c r="Y2354" s="12"/>
      <c r="Z2354" s="12"/>
    </row>
    <row r="2355" spans="21:26" ht="15.75">
      <c r="U2355" s="12"/>
      <c r="V2355" s="12"/>
      <c r="W2355" s="12"/>
      <c r="X2355" s="12"/>
      <c r="Y2355" s="12"/>
      <c r="Z2355" s="12"/>
    </row>
    <row r="2356" spans="21:26" ht="15.75">
      <c r="U2356" s="12"/>
      <c r="V2356" s="12"/>
      <c r="W2356" s="12"/>
      <c r="X2356" s="12"/>
      <c r="Y2356" s="12"/>
      <c r="Z2356" s="12"/>
    </row>
    <row r="2357" spans="21:26" ht="15.75">
      <c r="U2357" s="12"/>
      <c r="V2357" s="12"/>
      <c r="W2357" s="12"/>
      <c r="X2357" s="12"/>
      <c r="Y2357" s="12"/>
      <c r="Z2357" s="12"/>
    </row>
    <row r="2358" spans="21:26" ht="15.75">
      <c r="U2358" s="12"/>
      <c r="V2358" s="12"/>
      <c r="W2358" s="12"/>
      <c r="X2358" s="12"/>
      <c r="Y2358" s="12"/>
      <c r="Z2358" s="12"/>
    </row>
    <row r="2359" spans="21:26" ht="15.75">
      <c r="U2359" s="12"/>
      <c r="V2359" s="12"/>
      <c r="W2359" s="12"/>
      <c r="X2359" s="12"/>
      <c r="Y2359" s="12"/>
      <c r="Z2359" s="12"/>
    </row>
    <row r="2360" spans="21:26" ht="15.75">
      <c r="U2360" s="12"/>
      <c r="V2360" s="12"/>
      <c r="W2360" s="12"/>
      <c r="X2360" s="12"/>
      <c r="Y2360" s="12"/>
      <c r="Z2360" s="12"/>
    </row>
    <row r="2361" spans="21:26" ht="15.75">
      <c r="U2361" s="12"/>
      <c r="V2361" s="12"/>
      <c r="W2361" s="12"/>
      <c r="X2361" s="12"/>
      <c r="Y2361" s="12"/>
      <c r="Z2361" s="12"/>
    </row>
    <row r="2362" spans="21:26" ht="15.75">
      <c r="U2362" s="12"/>
      <c r="V2362" s="12"/>
      <c r="W2362" s="12"/>
      <c r="X2362" s="12"/>
      <c r="Y2362" s="12"/>
      <c r="Z2362" s="12"/>
    </row>
    <row r="2363" spans="21:26" ht="15.75">
      <c r="U2363" s="12"/>
      <c r="V2363" s="12"/>
      <c r="W2363" s="12"/>
      <c r="X2363" s="12"/>
      <c r="Y2363" s="12"/>
      <c r="Z2363" s="12"/>
    </row>
    <row r="2364" spans="21:26" ht="15.75">
      <c r="U2364" s="12"/>
      <c r="V2364" s="12"/>
      <c r="W2364" s="12"/>
      <c r="X2364" s="12"/>
      <c r="Y2364" s="12"/>
      <c r="Z2364" s="12"/>
    </row>
    <row r="2365" spans="21:26" ht="15.75">
      <c r="U2365" s="12"/>
      <c r="V2365" s="12"/>
      <c r="W2365" s="12"/>
      <c r="X2365" s="12"/>
      <c r="Y2365" s="12"/>
      <c r="Z2365" s="12"/>
    </row>
    <row r="2366" spans="21:26" ht="15.75">
      <c r="U2366" s="12"/>
      <c r="V2366" s="12"/>
      <c r="W2366" s="12"/>
      <c r="X2366" s="12"/>
      <c r="Y2366" s="12"/>
      <c r="Z2366" s="12"/>
    </row>
    <row r="2367" spans="21:26" ht="15.75">
      <c r="U2367" s="12"/>
      <c r="V2367" s="12"/>
      <c r="W2367" s="12"/>
      <c r="X2367" s="12"/>
      <c r="Y2367" s="12"/>
      <c r="Z2367" s="12"/>
    </row>
    <row r="2368" spans="21:26" ht="15.75">
      <c r="U2368" s="12"/>
      <c r="V2368" s="12"/>
      <c r="W2368" s="12"/>
      <c r="X2368" s="12"/>
      <c r="Y2368" s="12"/>
      <c r="Z2368" s="12"/>
    </row>
    <row r="2369" spans="21:26" ht="15.75">
      <c r="U2369" s="12"/>
      <c r="V2369" s="12"/>
      <c r="W2369" s="12"/>
      <c r="X2369" s="12"/>
      <c r="Y2369" s="12"/>
      <c r="Z2369" s="12"/>
    </row>
    <row r="2370" spans="21:26" ht="15.75">
      <c r="U2370" s="12"/>
      <c r="V2370" s="12"/>
      <c r="W2370" s="12"/>
      <c r="X2370" s="12"/>
      <c r="Y2370" s="12"/>
      <c r="Z2370" s="12"/>
    </row>
    <row r="2371" spans="21:26" ht="15.75">
      <c r="U2371" s="12"/>
      <c r="V2371" s="12"/>
      <c r="W2371" s="12"/>
      <c r="X2371" s="12"/>
      <c r="Y2371" s="12"/>
      <c r="Z2371" s="12"/>
    </row>
    <row r="2372" spans="21:26" ht="15.75">
      <c r="U2372" s="12"/>
      <c r="V2372" s="12"/>
      <c r="W2372" s="12"/>
      <c r="X2372" s="12"/>
      <c r="Y2372" s="12"/>
      <c r="Z2372" s="12"/>
    </row>
    <row r="2373" spans="21:26" ht="15.75">
      <c r="U2373" s="12"/>
      <c r="V2373" s="12"/>
      <c r="W2373" s="12"/>
      <c r="X2373" s="12"/>
      <c r="Y2373" s="12"/>
      <c r="Z2373" s="12"/>
    </row>
    <row r="2374" spans="21:26" ht="15.75">
      <c r="U2374" s="12"/>
      <c r="V2374" s="12"/>
      <c r="W2374" s="12"/>
      <c r="X2374" s="12"/>
      <c r="Y2374" s="12"/>
      <c r="Z2374" s="12"/>
    </row>
    <row r="2375" spans="21:26" ht="15.75">
      <c r="U2375" s="12"/>
      <c r="V2375" s="12"/>
      <c r="W2375" s="12"/>
      <c r="X2375" s="12"/>
      <c r="Y2375" s="12"/>
      <c r="Z2375" s="12"/>
    </row>
    <row r="2376" spans="21:26" ht="15.75">
      <c r="U2376" s="12"/>
      <c r="V2376" s="12"/>
      <c r="W2376" s="12"/>
      <c r="X2376" s="12"/>
      <c r="Y2376" s="12"/>
      <c r="Z2376" s="12"/>
    </row>
    <row r="2377" spans="21:26" ht="15.75">
      <c r="U2377" s="12"/>
      <c r="V2377" s="12"/>
      <c r="W2377" s="12"/>
      <c r="X2377" s="12"/>
      <c r="Y2377" s="12"/>
      <c r="Z2377" s="12"/>
    </row>
    <row r="2378" spans="21:26" ht="15.75">
      <c r="U2378" s="12"/>
      <c r="V2378" s="12"/>
      <c r="W2378" s="12"/>
      <c r="X2378" s="12"/>
      <c r="Y2378" s="12"/>
      <c r="Z2378" s="12"/>
    </row>
    <row r="2379" spans="21:26" ht="15.75">
      <c r="U2379" s="12"/>
      <c r="V2379" s="12"/>
      <c r="W2379" s="12"/>
      <c r="X2379" s="12"/>
      <c r="Y2379" s="12"/>
      <c r="Z2379" s="12"/>
    </row>
    <row r="2380" spans="21:26" ht="15.75">
      <c r="U2380" s="12"/>
      <c r="V2380" s="12"/>
      <c r="W2380" s="12"/>
      <c r="X2380" s="12"/>
      <c r="Y2380" s="12"/>
      <c r="Z2380" s="12"/>
    </row>
    <row r="2381" spans="21:26" ht="15.75">
      <c r="U2381" s="12"/>
      <c r="V2381" s="12"/>
      <c r="W2381" s="12"/>
      <c r="X2381" s="12"/>
      <c r="Y2381" s="12"/>
      <c r="Z2381" s="12"/>
    </row>
    <row r="2382" spans="21:26" ht="15.75">
      <c r="U2382" s="12"/>
      <c r="V2382" s="12"/>
      <c r="W2382" s="12"/>
      <c r="X2382" s="12"/>
      <c r="Y2382" s="12"/>
      <c r="Z2382" s="12"/>
    </row>
    <row r="2383" spans="21:26" ht="15.75">
      <c r="U2383" s="12"/>
      <c r="V2383" s="12"/>
      <c r="W2383" s="12"/>
      <c r="X2383" s="12"/>
      <c r="Y2383" s="12"/>
      <c r="Z2383" s="12"/>
    </row>
    <row r="2384" spans="21:26" ht="15.75">
      <c r="U2384" s="12"/>
      <c r="V2384" s="12"/>
      <c r="W2384" s="12"/>
      <c r="X2384" s="12"/>
      <c r="Y2384" s="12"/>
      <c r="Z2384" s="12"/>
    </row>
    <row r="2385" spans="21:26" ht="15.75">
      <c r="U2385" s="12"/>
      <c r="V2385" s="12"/>
      <c r="W2385" s="12"/>
      <c r="X2385" s="12"/>
      <c r="Y2385" s="12"/>
      <c r="Z2385" s="12"/>
    </row>
    <row r="2386" spans="21:26" ht="15.75">
      <c r="U2386" s="12"/>
      <c r="V2386" s="12"/>
      <c r="W2386" s="12"/>
      <c r="X2386" s="12"/>
      <c r="Y2386" s="12"/>
      <c r="Z2386" s="12"/>
    </row>
    <row r="2387" spans="21:26" ht="15.75">
      <c r="U2387" s="12"/>
      <c r="V2387" s="12"/>
      <c r="W2387" s="12"/>
      <c r="X2387" s="12"/>
      <c r="Y2387" s="12"/>
      <c r="Z2387" s="12"/>
    </row>
    <row r="2388" spans="21:26" ht="15.75">
      <c r="U2388" s="12"/>
      <c r="V2388" s="12"/>
      <c r="W2388" s="12"/>
      <c r="X2388" s="12"/>
      <c r="Y2388" s="12"/>
      <c r="Z2388" s="12"/>
    </row>
    <row r="2389" spans="21:26" ht="15.75">
      <c r="U2389" s="12"/>
      <c r="V2389" s="12"/>
      <c r="W2389" s="12"/>
      <c r="X2389" s="12"/>
      <c r="Y2389" s="12"/>
      <c r="Z2389" s="12"/>
    </row>
    <row r="2390" spans="21:26" ht="15.75">
      <c r="U2390" s="12"/>
      <c r="V2390" s="12"/>
      <c r="W2390" s="12"/>
      <c r="X2390" s="12"/>
      <c r="Y2390" s="12"/>
      <c r="Z2390" s="12"/>
    </row>
    <row r="2391" spans="21:26" ht="15.75">
      <c r="U2391" s="12"/>
      <c r="V2391" s="12"/>
      <c r="W2391" s="12"/>
      <c r="X2391" s="12"/>
      <c r="Y2391" s="12"/>
      <c r="Z2391" s="12"/>
    </row>
    <row r="2392" spans="21:26" ht="15.75">
      <c r="U2392" s="12"/>
      <c r="V2392" s="12"/>
      <c r="W2392" s="12"/>
      <c r="X2392" s="12"/>
      <c r="Y2392" s="12"/>
      <c r="Z2392" s="12"/>
    </row>
    <row r="2393" spans="21:26" ht="15.75">
      <c r="U2393" s="12"/>
      <c r="V2393" s="12"/>
      <c r="W2393" s="12"/>
      <c r="X2393" s="12"/>
      <c r="Y2393" s="12"/>
      <c r="Z2393" s="12"/>
    </row>
    <row r="2394" spans="21:26" ht="15.75">
      <c r="U2394" s="12"/>
      <c r="V2394" s="12"/>
      <c r="W2394" s="12"/>
      <c r="X2394" s="12"/>
      <c r="Y2394" s="12"/>
      <c r="Z2394" s="12"/>
    </row>
    <row r="2395" spans="21:26" ht="15.75">
      <c r="U2395" s="12"/>
      <c r="V2395" s="12"/>
      <c r="W2395" s="12"/>
      <c r="X2395" s="12"/>
      <c r="Y2395" s="12"/>
      <c r="Z2395" s="12"/>
    </row>
    <row r="2396" spans="21:26" ht="15.75">
      <c r="U2396" s="12"/>
      <c r="V2396" s="12"/>
      <c r="W2396" s="12"/>
      <c r="X2396" s="12"/>
      <c r="Y2396" s="12"/>
      <c r="Z2396" s="12"/>
    </row>
    <row r="2397" spans="21:26" ht="15.75">
      <c r="U2397" s="12"/>
      <c r="V2397" s="12"/>
      <c r="W2397" s="12"/>
      <c r="X2397" s="12"/>
      <c r="Y2397" s="12"/>
      <c r="Z2397" s="12"/>
    </row>
    <row r="2398" spans="21:26" ht="15.75">
      <c r="U2398" s="12"/>
      <c r="V2398" s="12"/>
      <c r="W2398" s="12"/>
      <c r="X2398" s="12"/>
      <c r="Y2398" s="12"/>
      <c r="Z2398" s="12"/>
    </row>
    <row r="2399" spans="21:26" ht="15.75">
      <c r="U2399" s="12"/>
      <c r="V2399" s="12"/>
      <c r="W2399" s="12"/>
      <c r="X2399" s="12"/>
      <c r="Y2399" s="12"/>
      <c r="Z2399" s="12"/>
    </row>
    <row r="2400" spans="21:26" ht="15.75">
      <c r="U2400" s="12"/>
      <c r="V2400" s="12"/>
      <c r="W2400" s="12"/>
      <c r="X2400" s="12"/>
      <c r="Y2400" s="12"/>
      <c r="Z2400" s="12"/>
    </row>
    <row r="2401" spans="21:26" ht="15.75">
      <c r="U2401" s="12"/>
      <c r="V2401" s="12"/>
      <c r="W2401" s="12"/>
      <c r="X2401" s="12"/>
      <c r="Y2401" s="12"/>
      <c r="Z2401" s="12"/>
    </row>
    <row r="2402" spans="21:26" ht="15.75">
      <c r="U2402" s="12"/>
      <c r="V2402" s="12"/>
      <c r="W2402" s="12"/>
      <c r="X2402" s="12"/>
      <c r="Y2402" s="12"/>
      <c r="Z2402" s="12"/>
    </row>
    <row r="2403" spans="21:26" ht="15.75">
      <c r="U2403" s="12"/>
      <c r="V2403" s="12"/>
      <c r="W2403" s="12"/>
      <c r="X2403" s="12"/>
      <c r="Y2403" s="12"/>
      <c r="Z2403" s="12"/>
    </row>
    <row r="2404" spans="21:26" ht="15.75">
      <c r="U2404" s="12"/>
      <c r="V2404" s="12"/>
      <c r="W2404" s="12"/>
      <c r="X2404" s="12"/>
      <c r="Y2404" s="12"/>
      <c r="Z2404" s="12"/>
    </row>
    <row r="2405" spans="21:26" ht="15.75">
      <c r="U2405" s="12"/>
      <c r="V2405" s="12"/>
      <c r="W2405" s="12"/>
      <c r="X2405" s="12"/>
      <c r="Y2405" s="12"/>
      <c r="Z2405" s="12"/>
    </row>
    <row r="2406" spans="21:26" ht="15.75">
      <c r="U2406" s="12"/>
      <c r="V2406" s="12"/>
      <c r="W2406" s="12"/>
      <c r="X2406" s="12"/>
      <c r="Y2406" s="12"/>
      <c r="Z2406" s="12"/>
    </row>
    <row r="2407" spans="21:26" ht="15.75">
      <c r="U2407" s="12"/>
      <c r="V2407" s="12"/>
      <c r="W2407" s="12"/>
      <c r="X2407" s="12"/>
      <c r="Y2407" s="12"/>
      <c r="Z2407" s="12"/>
    </row>
    <row r="2408" spans="21:26" ht="15.75">
      <c r="U2408" s="12"/>
      <c r="V2408" s="12"/>
      <c r="W2408" s="12"/>
      <c r="X2408" s="12"/>
      <c r="Y2408" s="12"/>
      <c r="Z2408" s="12"/>
    </row>
    <row r="2409" spans="21:26" ht="15.75">
      <c r="U2409" s="12"/>
      <c r="V2409" s="12"/>
      <c r="W2409" s="12"/>
      <c r="X2409" s="12"/>
      <c r="Y2409" s="12"/>
      <c r="Z2409" s="12"/>
    </row>
    <row r="2410" spans="21:26" ht="15.75">
      <c r="U2410" s="12"/>
      <c r="V2410" s="12"/>
      <c r="W2410" s="12"/>
      <c r="X2410" s="12"/>
      <c r="Y2410" s="12"/>
      <c r="Z2410" s="12"/>
    </row>
    <row r="2411" spans="21:26" ht="15.75">
      <c r="U2411" s="12"/>
      <c r="V2411" s="12"/>
      <c r="W2411" s="12"/>
      <c r="X2411" s="12"/>
      <c r="Y2411" s="12"/>
      <c r="Z2411" s="12"/>
    </row>
    <row r="2412" spans="21:26" ht="15.75">
      <c r="U2412" s="12"/>
      <c r="V2412" s="12"/>
      <c r="W2412" s="12"/>
      <c r="X2412" s="12"/>
      <c r="Y2412" s="12"/>
      <c r="Z2412" s="12"/>
    </row>
    <row r="2413" spans="21:26" ht="15.75">
      <c r="U2413" s="12"/>
      <c r="V2413" s="12"/>
      <c r="W2413" s="12"/>
      <c r="X2413" s="12"/>
      <c r="Y2413" s="12"/>
      <c r="Z2413" s="12"/>
    </row>
    <row r="2414" spans="21:26" ht="15.75">
      <c r="U2414" s="12"/>
      <c r="V2414" s="12"/>
      <c r="W2414" s="12"/>
      <c r="X2414" s="12"/>
      <c r="Y2414" s="12"/>
      <c r="Z2414" s="12"/>
    </row>
    <row r="2415" spans="21:26" ht="15.75">
      <c r="U2415" s="12"/>
      <c r="V2415" s="12"/>
      <c r="W2415" s="12"/>
      <c r="X2415" s="12"/>
      <c r="Y2415" s="12"/>
      <c r="Z2415" s="12"/>
    </row>
    <row r="2416" spans="21:26" ht="15.75">
      <c r="U2416" s="12"/>
      <c r="V2416" s="12"/>
      <c r="W2416" s="12"/>
      <c r="X2416" s="12"/>
      <c r="Y2416" s="12"/>
      <c r="Z2416" s="12"/>
    </row>
    <row r="2417" spans="21:26" ht="15.75">
      <c r="U2417" s="12"/>
      <c r="V2417" s="12"/>
      <c r="W2417" s="12"/>
      <c r="X2417" s="12"/>
      <c r="Y2417" s="12"/>
      <c r="Z2417" s="12"/>
    </row>
    <row r="2418" spans="21:26" ht="15.75">
      <c r="U2418" s="12"/>
      <c r="V2418" s="12"/>
      <c r="W2418" s="12"/>
      <c r="X2418" s="12"/>
      <c r="Y2418" s="12"/>
      <c r="Z2418" s="12"/>
    </row>
    <row r="2419" spans="21:26" ht="15.75">
      <c r="U2419" s="12"/>
      <c r="V2419" s="12"/>
      <c r="W2419" s="12"/>
      <c r="X2419" s="12"/>
      <c r="Y2419" s="12"/>
      <c r="Z2419" s="12"/>
    </row>
    <row r="2420" spans="21:26" ht="15.75">
      <c r="U2420" s="12"/>
      <c r="V2420" s="12"/>
      <c r="W2420" s="12"/>
      <c r="X2420" s="12"/>
      <c r="Y2420" s="12"/>
      <c r="Z2420" s="12"/>
    </row>
    <row r="2421" spans="21:26" ht="15.75">
      <c r="U2421" s="12"/>
      <c r="V2421" s="12"/>
      <c r="W2421" s="12"/>
      <c r="X2421" s="12"/>
      <c r="Y2421" s="12"/>
      <c r="Z2421" s="12"/>
    </row>
    <row r="2422" spans="21:26" ht="15.75">
      <c r="U2422" s="12"/>
      <c r="V2422" s="12"/>
      <c r="W2422" s="12"/>
      <c r="X2422" s="12"/>
      <c r="Y2422" s="12"/>
      <c r="Z2422" s="12"/>
    </row>
    <row r="2423" spans="21:26" ht="15.75">
      <c r="U2423" s="12"/>
      <c r="V2423" s="12"/>
      <c r="W2423" s="12"/>
      <c r="X2423" s="12"/>
      <c r="Y2423" s="12"/>
      <c r="Z2423" s="12"/>
    </row>
    <row r="2424" spans="21:26" ht="15.75">
      <c r="U2424" s="12"/>
      <c r="V2424" s="12"/>
      <c r="W2424" s="12"/>
      <c r="X2424" s="12"/>
      <c r="Y2424" s="12"/>
      <c r="Z2424" s="12"/>
    </row>
    <row r="2425" spans="21:26" ht="15.75">
      <c r="U2425" s="12"/>
      <c r="V2425" s="12"/>
      <c r="W2425" s="12"/>
      <c r="X2425" s="12"/>
      <c r="Y2425" s="12"/>
      <c r="Z2425" s="12"/>
    </row>
    <row r="2426" spans="21:26" ht="15.75">
      <c r="U2426" s="12"/>
      <c r="V2426" s="12"/>
      <c r="W2426" s="12"/>
      <c r="X2426" s="12"/>
      <c r="Y2426" s="12"/>
      <c r="Z2426" s="12"/>
    </row>
    <row r="2427" spans="21:26" ht="15.75">
      <c r="U2427" s="12"/>
      <c r="V2427" s="12"/>
      <c r="W2427" s="12"/>
      <c r="X2427" s="12"/>
      <c r="Y2427" s="12"/>
      <c r="Z2427" s="12"/>
    </row>
    <row r="2428" spans="21:26" ht="15.75">
      <c r="U2428" s="12"/>
      <c r="V2428" s="12"/>
      <c r="W2428" s="12"/>
      <c r="X2428" s="12"/>
      <c r="Y2428" s="12"/>
      <c r="Z2428" s="12"/>
    </row>
    <row r="2429" spans="21:26" ht="15.75">
      <c r="U2429" s="12"/>
      <c r="V2429" s="12"/>
      <c r="W2429" s="12"/>
      <c r="X2429" s="12"/>
      <c r="Y2429" s="12"/>
      <c r="Z2429" s="12"/>
    </row>
    <row r="2430" spans="21:26" ht="15.75">
      <c r="U2430" s="12"/>
      <c r="V2430" s="12"/>
      <c r="W2430" s="12"/>
      <c r="X2430" s="12"/>
      <c r="Y2430" s="12"/>
      <c r="Z2430" s="12"/>
    </row>
    <row r="2431" spans="21:26" ht="15.75">
      <c r="U2431" s="12"/>
      <c r="V2431" s="12"/>
      <c r="W2431" s="12"/>
      <c r="X2431" s="12"/>
      <c r="Y2431" s="12"/>
      <c r="Z2431" s="12"/>
    </row>
    <row r="2432" spans="21:26" ht="15.75">
      <c r="U2432" s="12"/>
      <c r="V2432" s="12"/>
      <c r="W2432" s="12"/>
      <c r="X2432" s="12"/>
      <c r="Y2432" s="12"/>
      <c r="Z2432" s="12"/>
    </row>
    <row r="2433" spans="21:26" ht="15.75">
      <c r="U2433" s="12"/>
      <c r="V2433" s="12"/>
      <c r="W2433" s="12"/>
      <c r="X2433" s="12"/>
      <c r="Y2433" s="12"/>
      <c r="Z2433" s="12"/>
    </row>
    <row r="2434" spans="21:26" ht="15.75">
      <c r="U2434" s="12"/>
      <c r="V2434" s="12"/>
      <c r="W2434" s="12"/>
      <c r="X2434" s="12"/>
      <c r="Y2434" s="12"/>
      <c r="Z2434" s="12"/>
    </row>
    <row r="2435" spans="21:26" ht="15.75">
      <c r="U2435" s="12"/>
      <c r="V2435" s="12"/>
      <c r="W2435" s="12"/>
      <c r="X2435" s="12"/>
      <c r="Y2435" s="12"/>
      <c r="Z2435" s="12"/>
    </row>
    <row r="2436" spans="21:26" ht="15.75">
      <c r="U2436" s="12"/>
      <c r="V2436" s="12"/>
      <c r="W2436" s="12"/>
      <c r="X2436" s="12"/>
      <c r="Y2436" s="12"/>
      <c r="Z2436" s="12"/>
    </row>
    <row r="2437" spans="21:26" ht="15.75">
      <c r="U2437" s="12"/>
      <c r="V2437" s="12"/>
      <c r="W2437" s="12"/>
      <c r="X2437" s="12"/>
      <c r="Y2437" s="12"/>
      <c r="Z2437" s="12"/>
    </row>
    <row r="2438" spans="21:26" ht="15.75">
      <c r="U2438" s="12"/>
      <c r="V2438" s="12"/>
      <c r="W2438" s="12"/>
      <c r="X2438" s="12"/>
      <c r="Y2438" s="12"/>
      <c r="Z2438" s="12"/>
    </row>
    <row r="2439" spans="21:26" ht="15.75">
      <c r="U2439" s="12"/>
      <c r="V2439" s="12"/>
      <c r="W2439" s="12"/>
      <c r="X2439" s="12"/>
      <c r="Y2439" s="12"/>
      <c r="Z2439" s="12"/>
    </row>
    <row r="2440" spans="21:26" ht="15.75">
      <c r="U2440" s="12"/>
      <c r="V2440" s="12"/>
      <c r="W2440" s="12"/>
      <c r="X2440" s="12"/>
      <c r="Y2440" s="12"/>
      <c r="Z2440" s="12"/>
    </row>
    <row r="2441" spans="21:26" ht="15.75">
      <c r="U2441" s="12"/>
      <c r="V2441" s="12"/>
      <c r="W2441" s="12"/>
      <c r="X2441" s="12"/>
      <c r="Y2441" s="12"/>
      <c r="Z2441" s="12"/>
    </row>
    <row r="2442" spans="21:26" ht="15.75">
      <c r="U2442" s="12"/>
      <c r="V2442" s="12"/>
      <c r="W2442" s="12"/>
      <c r="X2442" s="12"/>
      <c r="Y2442" s="12"/>
      <c r="Z2442" s="12"/>
    </row>
    <row r="2443" spans="21:26" ht="15.75">
      <c r="U2443" s="12"/>
      <c r="V2443" s="12"/>
      <c r="W2443" s="12"/>
      <c r="X2443" s="12"/>
      <c r="Y2443" s="12"/>
      <c r="Z2443" s="12"/>
    </row>
    <row r="2444" spans="21:26" ht="15.75">
      <c r="U2444" s="12"/>
      <c r="V2444" s="12"/>
      <c r="W2444" s="12"/>
      <c r="X2444" s="12"/>
      <c r="Y2444" s="12"/>
      <c r="Z2444" s="12"/>
    </row>
    <row r="2445" spans="21:26" ht="15.75">
      <c r="U2445" s="12"/>
      <c r="V2445" s="12"/>
      <c r="W2445" s="12"/>
      <c r="X2445" s="12"/>
      <c r="Y2445" s="12"/>
      <c r="Z2445" s="12"/>
    </row>
    <row r="2446" spans="21:26" ht="15.75">
      <c r="U2446" s="12"/>
      <c r="V2446" s="12"/>
      <c r="W2446" s="12"/>
      <c r="X2446" s="12"/>
      <c r="Y2446" s="12"/>
      <c r="Z2446" s="12"/>
    </row>
    <row r="2447" spans="21:26" ht="15.75">
      <c r="U2447" s="12"/>
      <c r="V2447" s="12"/>
      <c r="W2447" s="12"/>
      <c r="X2447" s="12"/>
      <c r="Y2447" s="12"/>
      <c r="Z2447" s="12"/>
    </row>
    <row r="2448" spans="21:26" ht="15.75">
      <c r="U2448" s="12"/>
      <c r="V2448" s="12"/>
      <c r="W2448" s="12"/>
      <c r="X2448" s="12"/>
      <c r="Y2448" s="12"/>
      <c r="Z2448" s="12"/>
    </row>
    <row r="2449" spans="21:26" ht="15.75">
      <c r="U2449" s="12"/>
      <c r="V2449" s="12"/>
      <c r="W2449" s="12"/>
      <c r="X2449" s="12"/>
      <c r="Y2449" s="12"/>
      <c r="Z2449" s="12"/>
    </row>
    <row r="2450" spans="21:26" ht="15.75">
      <c r="U2450" s="12"/>
      <c r="V2450" s="12"/>
      <c r="W2450" s="12"/>
      <c r="X2450" s="12"/>
      <c r="Y2450" s="12"/>
      <c r="Z2450" s="12"/>
    </row>
    <row r="2451" spans="21:26" ht="15.75">
      <c r="U2451" s="12"/>
      <c r="V2451" s="12"/>
      <c r="W2451" s="12"/>
      <c r="X2451" s="12"/>
      <c r="Y2451" s="12"/>
      <c r="Z2451" s="12"/>
    </row>
    <row r="2452" spans="21:26" ht="15.75">
      <c r="U2452" s="12"/>
      <c r="V2452" s="12"/>
      <c r="W2452" s="12"/>
      <c r="X2452" s="12"/>
      <c r="Y2452" s="12"/>
      <c r="Z2452" s="12"/>
    </row>
    <row r="2453" spans="21:26" ht="15.75">
      <c r="U2453" s="12"/>
      <c r="V2453" s="12"/>
      <c r="W2453" s="12"/>
      <c r="X2453" s="12"/>
      <c r="Y2453" s="12"/>
      <c r="Z2453" s="12"/>
    </row>
    <row r="2454" spans="21:26" ht="15.75">
      <c r="U2454" s="12"/>
      <c r="V2454" s="12"/>
      <c r="W2454" s="12"/>
      <c r="X2454" s="12"/>
      <c r="Y2454" s="12"/>
      <c r="Z2454" s="12"/>
    </row>
    <row r="2455" spans="21:26" ht="15.75">
      <c r="U2455" s="12"/>
      <c r="V2455" s="12"/>
      <c r="W2455" s="12"/>
      <c r="X2455" s="12"/>
      <c r="Y2455" s="12"/>
      <c r="Z2455" s="12"/>
    </row>
    <row r="2456" spans="21:26" ht="15.75">
      <c r="U2456" s="12"/>
      <c r="V2456" s="12"/>
      <c r="W2456" s="12"/>
      <c r="X2456" s="12"/>
      <c r="Y2456" s="12"/>
      <c r="Z2456" s="12"/>
    </row>
    <row r="2457" spans="21:26" ht="15.75">
      <c r="U2457" s="12"/>
      <c r="V2457" s="12"/>
      <c r="W2457" s="12"/>
      <c r="X2457" s="12"/>
      <c r="Y2457" s="12"/>
      <c r="Z2457" s="12"/>
    </row>
    <row r="2458" spans="21:26" ht="15.75">
      <c r="U2458" s="12"/>
      <c r="V2458" s="12"/>
      <c r="W2458" s="12"/>
      <c r="X2458" s="12"/>
      <c r="Y2458" s="12"/>
      <c r="Z2458" s="12"/>
    </row>
    <row r="2459" spans="21:26" ht="15.75">
      <c r="U2459" s="12"/>
      <c r="V2459" s="12"/>
      <c r="W2459" s="12"/>
      <c r="X2459" s="12"/>
      <c r="Y2459" s="12"/>
      <c r="Z2459" s="12"/>
    </row>
    <row r="2460" spans="21:26" ht="15.75">
      <c r="U2460" s="12"/>
      <c r="V2460" s="12"/>
      <c r="W2460" s="12"/>
      <c r="X2460" s="12"/>
      <c r="Y2460" s="12"/>
      <c r="Z2460" s="12"/>
    </row>
    <row r="2461" spans="21:26" ht="15.75">
      <c r="U2461" s="12"/>
      <c r="V2461" s="12"/>
      <c r="W2461" s="12"/>
      <c r="X2461" s="12"/>
      <c r="Y2461" s="12"/>
      <c r="Z2461" s="12"/>
    </row>
    <row r="2462" spans="21:26" ht="15.75">
      <c r="U2462" s="12"/>
      <c r="V2462" s="12"/>
      <c r="W2462" s="12"/>
      <c r="X2462" s="12"/>
      <c r="Y2462" s="12"/>
      <c r="Z2462" s="12"/>
    </row>
    <row r="2463" spans="21:26" ht="15.75">
      <c r="U2463" s="12"/>
      <c r="V2463" s="12"/>
      <c r="W2463" s="12"/>
      <c r="X2463" s="12"/>
      <c r="Y2463" s="12"/>
      <c r="Z2463" s="12"/>
    </row>
    <row r="2464" spans="21:26" ht="15.75">
      <c r="U2464" s="12"/>
      <c r="V2464" s="12"/>
      <c r="W2464" s="12"/>
      <c r="X2464" s="12"/>
      <c r="Y2464" s="12"/>
      <c r="Z2464" s="12"/>
    </row>
    <row r="2465" spans="21:26" ht="15.75">
      <c r="U2465" s="12"/>
      <c r="V2465" s="12"/>
      <c r="W2465" s="12"/>
      <c r="X2465" s="12"/>
      <c r="Y2465" s="12"/>
      <c r="Z2465" s="12"/>
    </row>
    <row r="2466" spans="21:26" ht="15.75">
      <c r="U2466" s="12"/>
      <c r="V2466" s="12"/>
      <c r="W2466" s="12"/>
      <c r="X2466" s="12"/>
      <c r="Y2466" s="12"/>
      <c r="Z2466" s="12"/>
    </row>
    <row r="2467" spans="21:26" ht="15.75">
      <c r="U2467" s="12"/>
      <c r="V2467" s="12"/>
      <c r="W2467" s="12"/>
      <c r="X2467" s="12"/>
      <c r="Y2467" s="12"/>
      <c r="Z2467" s="12"/>
    </row>
    <row r="2468" spans="21:26" ht="15.75">
      <c r="U2468" s="12"/>
      <c r="V2468" s="12"/>
      <c r="W2468" s="12"/>
      <c r="X2468" s="12"/>
      <c r="Y2468" s="12"/>
      <c r="Z2468" s="12"/>
    </row>
    <row r="2469" spans="21:26" ht="15.75">
      <c r="U2469" s="12"/>
      <c r="V2469" s="12"/>
      <c r="W2469" s="12"/>
      <c r="X2469" s="12"/>
      <c r="Y2469" s="12"/>
      <c r="Z2469" s="12"/>
    </row>
    <row r="2470" spans="21:26" ht="15.75">
      <c r="U2470" s="12"/>
      <c r="V2470" s="12"/>
      <c r="W2470" s="12"/>
      <c r="X2470" s="12"/>
      <c r="Y2470" s="12"/>
      <c r="Z2470" s="12"/>
    </row>
    <row r="2471" spans="21:26" ht="15.75">
      <c r="U2471" s="12"/>
      <c r="V2471" s="12"/>
      <c r="W2471" s="12"/>
      <c r="X2471" s="12"/>
      <c r="Y2471" s="12"/>
      <c r="Z2471" s="12"/>
    </row>
    <row r="2472" spans="21:26" ht="15.75">
      <c r="U2472" s="12"/>
      <c r="V2472" s="12"/>
      <c r="W2472" s="12"/>
      <c r="X2472" s="12"/>
      <c r="Y2472" s="12"/>
      <c r="Z2472" s="12"/>
    </row>
    <row r="2473" spans="21:26" ht="15.75">
      <c r="U2473" s="12"/>
      <c r="V2473" s="12"/>
      <c r="W2473" s="12"/>
      <c r="X2473" s="12"/>
      <c r="Y2473" s="12"/>
      <c r="Z2473" s="12"/>
    </row>
    <row r="2474" spans="21:26" ht="15.75">
      <c r="U2474" s="12"/>
      <c r="V2474" s="12"/>
      <c r="W2474" s="12"/>
      <c r="X2474" s="12"/>
      <c r="Y2474" s="12"/>
      <c r="Z2474" s="12"/>
    </row>
    <row r="2475" spans="21:26" ht="15.75">
      <c r="U2475" s="12"/>
      <c r="V2475" s="12"/>
      <c r="W2475" s="12"/>
      <c r="X2475" s="12"/>
      <c r="Y2475" s="12"/>
      <c r="Z2475" s="12"/>
    </row>
    <row r="2476" spans="21:26" ht="15.75">
      <c r="U2476" s="12"/>
      <c r="V2476" s="12"/>
      <c r="W2476" s="12"/>
      <c r="X2476" s="12"/>
      <c r="Y2476" s="12"/>
      <c r="Z2476" s="12"/>
    </row>
    <row r="2477" spans="21:26" ht="15.75">
      <c r="U2477" s="12"/>
      <c r="V2477" s="12"/>
      <c r="W2477" s="12"/>
      <c r="X2477" s="12"/>
      <c r="Y2477" s="12"/>
      <c r="Z2477" s="12"/>
    </row>
    <row r="2478" spans="21:26" ht="15.75">
      <c r="U2478" s="12"/>
      <c r="V2478" s="12"/>
      <c r="W2478" s="12"/>
      <c r="X2478" s="12"/>
      <c r="Y2478" s="12"/>
      <c r="Z2478" s="12"/>
    </row>
    <row r="2479" spans="21:26" ht="15.75">
      <c r="U2479" s="12"/>
      <c r="V2479" s="12"/>
      <c r="W2479" s="12"/>
      <c r="X2479" s="12"/>
      <c r="Y2479" s="12"/>
      <c r="Z2479" s="12"/>
    </row>
    <row r="2480" spans="21:26" ht="15.75">
      <c r="U2480" s="12"/>
      <c r="V2480" s="12"/>
      <c r="W2480" s="12"/>
      <c r="X2480" s="12"/>
      <c r="Y2480" s="12"/>
      <c r="Z2480" s="12"/>
    </row>
    <row r="2481" spans="21:26" ht="15.75">
      <c r="U2481" s="12"/>
      <c r="V2481" s="12"/>
      <c r="W2481" s="12"/>
      <c r="X2481" s="12"/>
      <c r="Y2481" s="12"/>
      <c r="Z2481" s="12"/>
    </row>
    <row r="2482" spans="21:26" ht="15.75">
      <c r="U2482" s="12"/>
      <c r="V2482" s="12"/>
      <c r="W2482" s="12"/>
      <c r="X2482" s="12"/>
      <c r="Y2482" s="12"/>
      <c r="Z2482" s="12"/>
    </row>
    <row r="2483" spans="21:26" ht="15.75">
      <c r="U2483" s="12"/>
      <c r="V2483" s="12"/>
      <c r="W2483" s="12"/>
      <c r="X2483" s="12"/>
      <c r="Y2483" s="12"/>
      <c r="Z2483" s="12"/>
    </row>
    <row r="2484" spans="21:26" ht="15.75">
      <c r="U2484" s="12"/>
      <c r="V2484" s="12"/>
      <c r="W2484" s="12"/>
      <c r="X2484" s="12"/>
      <c r="Y2484" s="12"/>
      <c r="Z2484" s="12"/>
    </row>
    <row r="2485" spans="21:26" ht="15.75">
      <c r="U2485" s="12"/>
      <c r="V2485" s="12"/>
      <c r="W2485" s="12"/>
      <c r="X2485" s="12"/>
      <c r="Y2485" s="12"/>
      <c r="Z2485" s="12"/>
    </row>
    <row r="2486" spans="21:26" ht="15.75">
      <c r="U2486" s="12"/>
      <c r="V2486" s="12"/>
      <c r="W2486" s="12"/>
      <c r="X2486" s="12"/>
      <c r="Y2486" s="12"/>
      <c r="Z2486" s="12"/>
    </row>
    <row r="2487" spans="21:26" ht="15.75">
      <c r="U2487" s="12"/>
      <c r="V2487" s="12"/>
      <c r="W2487" s="12"/>
      <c r="X2487" s="12"/>
      <c r="Y2487" s="12"/>
      <c r="Z2487" s="12"/>
    </row>
    <row r="2488" spans="21:26" ht="15.75">
      <c r="U2488" s="12"/>
      <c r="V2488" s="12"/>
      <c r="W2488" s="12"/>
      <c r="X2488" s="12"/>
      <c r="Y2488" s="12"/>
      <c r="Z2488" s="12"/>
    </row>
    <row r="2489" spans="21:26" ht="15.75">
      <c r="U2489" s="12"/>
      <c r="V2489" s="12"/>
      <c r="W2489" s="12"/>
      <c r="X2489" s="12"/>
      <c r="Y2489" s="12"/>
      <c r="Z2489" s="12"/>
    </row>
    <row r="2490" spans="21:26" ht="15.75">
      <c r="U2490" s="12"/>
      <c r="V2490" s="12"/>
      <c r="W2490" s="12"/>
      <c r="X2490" s="12"/>
      <c r="Y2490" s="12"/>
      <c r="Z2490" s="12"/>
    </row>
    <row r="2491" spans="21:26" ht="15.75">
      <c r="U2491" s="12"/>
      <c r="V2491" s="12"/>
      <c r="W2491" s="12"/>
      <c r="X2491" s="12"/>
      <c r="Y2491" s="12"/>
      <c r="Z2491" s="12"/>
    </row>
    <row r="2492" spans="21:26" ht="15.75">
      <c r="U2492" s="12"/>
      <c r="V2492" s="12"/>
      <c r="W2492" s="12"/>
      <c r="X2492" s="12"/>
      <c r="Y2492" s="12"/>
      <c r="Z2492" s="12"/>
    </row>
    <row r="2493" spans="21:26" ht="15.75">
      <c r="U2493" s="12"/>
      <c r="V2493" s="12"/>
      <c r="W2493" s="12"/>
      <c r="X2493" s="12"/>
      <c r="Y2493" s="12"/>
      <c r="Z2493" s="12"/>
    </row>
    <row r="2494" spans="21:26" ht="15.75">
      <c r="U2494" s="12"/>
      <c r="V2494" s="12"/>
      <c r="W2494" s="12"/>
      <c r="X2494" s="12"/>
      <c r="Y2494" s="12"/>
      <c r="Z2494" s="12"/>
    </row>
    <row r="2495" spans="21:26" ht="15.75">
      <c r="U2495" s="12"/>
      <c r="V2495" s="12"/>
      <c r="W2495" s="12"/>
      <c r="X2495" s="12"/>
      <c r="Y2495" s="12"/>
      <c r="Z2495" s="12"/>
    </row>
    <row r="2496" spans="21:26" ht="15.75">
      <c r="U2496" s="12"/>
      <c r="V2496" s="12"/>
      <c r="W2496" s="12"/>
      <c r="X2496" s="12"/>
      <c r="Y2496" s="12"/>
      <c r="Z2496" s="12"/>
    </row>
    <row r="2497" spans="21:26" ht="15.75">
      <c r="U2497" s="12"/>
      <c r="V2497" s="12"/>
      <c r="W2497" s="12"/>
      <c r="X2497" s="12"/>
      <c r="Y2497" s="12"/>
      <c r="Z2497" s="12"/>
    </row>
    <row r="2498" spans="21:26" ht="15.75">
      <c r="U2498" s="12"/>
      <c r="V2498" s="12"/>
      <c r="W2498" s="12"/>
      <c r="X2498" s="12"/>
      <c r="Y2498" s="12"/>
      <c r="Z2498" s="12"/>
    </row>
    <row r="2499" spans="21:26" ht="15.75">
      <c r="U2499" s="12"/>
      <c r="V2499" s="12"/>
      <c r="W2499" s="12"/>
      <c r="X2499" s="12"/>
      <c r="Y2499" s="12"/>
      <c r="Z2499" s="12"/>
    </row>
    <row r="2500" spans="21:26" ht="15.75">
      <c r="U2500" s="12"/>
      <c r="V2500" s="12"/>
      <c r="W2500" s="12"/>
      <c r="X2500" s="12"/>
      <c r="Y2500" s="12"/>
      <c r="Z2500" s="12"/>
    </row>
    <row r="2501" spans="21:26" ht="15.75">
      <c r="U2501" s="12"/>
      <c r="V2501" s="12"/>
      <c r="W2501" s="12"/>
      <c r="X2501" s="12"/>
      <c r="Y2501" s="12"/>
      <c r="Z2501" s="12"/>
    </row>
    <row r="2502" spans="21:26" ht="15.75">
      <c r="U2502" s="12"/>
      <c r="V2502" s="12"/>
      <c r="W2502" s="12"/>
      <c r="X2502" s="12"/>
      <c r="Y2502" s="12"/>
      <c r="Z2502" s="12"/>
    </row>
    <row r="2503" spans="21:26" ht="15.75">
      <c r="U2503" s="12"/>
      <c r="V2503" s="12"/>
      <c r="W2503" s="12"/>
      <c r="X2503" s="12"/>
      <c r="Y2503" s="12"/>
      <c r="Z2503" s="12"/>
    </row>
    <row r="2504" spans="21:26" ht="15.75">
      <c r="U2504" s="12"/>
      <c r="V2504" s="12"/>
      <c r="W2504" s="12"/>
      <c r="X2504" s="12"/>
      <c r="Y2504" s="12"/>
      <c r="Z2504" s="12"/>
    </row>
  </sheetData>
  <sheetProtection/>
  <mergeCells count="281">
    <mergeCell ref="B308:L308"/>
    <mergeCell ref="B310:M310"/>
    <mergeCell ref="B312:N312"/>
    <mergeCell ref="B314:V314"/>
    <mergeCell ref="B316:V316"/>
    <mergeCell ref="B1562:V1562"/>
    <mergeCell ref="B1588:V1588"/>
    <mergeCell ref="B1591:V1591"/>
    <mergeCell ref="B1594:V1594"/>
    <mergeCell ref="B1596:V1596"/>
    <mergeCell ref="B1639:V1639"/>
    <mergeCell ref="B2153:M2153"/>
    <mergeCell ref="B2158:V2158"/>
    <mergeCell ref="B2161:V2161"/>
    <mergeCell ref="B2163:V2163"/>
    <mergeCell ref="B2164:V2164"/>
    <mergeCell ref="B2165:V2165"/>
    <mergeCell ref="B1377:V1377"/>
    <mergeCell ref="B639:M639"/>
    <mergeCell ref="B2166:V2166"/>
    <mergeCell ref="B2167:V2167"/>
    <mergeCell ref="B2077:V2077"/>
    <mergeCell ref="B2079:V2079"/>
    <mergeCell ref="B2122:V2122"/>
    <mergeCell ref="B2149:V2149"/>
    <mergeCell ref="B2154:V2154"/>
    <mergeCell ref="B2155:V2155"/>
    <mergeCell ref="B504:V504"/>
    <mergeCell ref="B597:M597"/>
    <mergeCell ref="B1599:T1599"/>
    <mergeCell ref="B1638:M1638"/>
    <mergeCell ref="B1565:M1565"/>
    <mergeCell ref="B507:V507"/>
    <mergeCell ref="B509:V509"/>
    <mergeCell ref="B511:V511"/>
    <mergeCell ref="B1266:V1266"/>
    <mergeCell ref="B1295:V1295"/>
    <mergeCell ref="M378:O378"/>
    <mergeCell ref="M375:O375"/>
    <mergeCell ref="B660:M660"/>
    <mergeCell ref="B702:M702"/>
    <mergeCell ref="B723:M723"/>
    <mergeCell ref="B421:V421"/>
    <mergeCell ref="B423:V423"/>
    <mergeCell ref="B436:V436"/>
    <mergeCell ref="B476:V476"/>
    <mergeCell ref="B502:V502"/>
    <mergeCell ref="B331:V331"/>
    <mergeCell ref="A324:V324"/>
    <mergeCell ref="B304:V304"/>
    <mergeCell ref="B333:V333"/>
    <mergeCell ref="B365:V365"/>
    <mergeCell ref="B382:V382"/>
    <mergeCell ref="B328:M328"/>
    <mergeCell ref="P377:Q377"/>
    <mergeCell ref="P378:Q378"/>
    <mergeCell ref="P373:Q373"/>
    <mergeCell ref="B172:M172"/>
    <mergeCell ref="B168:M168"/>
    <mergeCell ref="B144:K144"/>
    <mergeCell ref="B300:L300"/>
    <mergeCell ref="B326:V326"/>
    <mergeCell ref="B329:V329"/>
    <mergeCell ref="B318:V318"/>
    <mergeCell ref="B320:M320"/>
    <mergeCell ref="B322:L322"/>
    <mergeCell ref="B306:V306"/>
    <mergeCell ref="B190:V190"/>
    <mergeCell ref="B224:L224"/>
    <mergeCell ref="B238:L238"/>
    <mergeCell ref="B2:V2"/>
    <mergeCell ref="B68:V68"/>
    <mergeCell ref="B69:V69"/>
    <mergeCell ref="B76:L76"/>
    <mergeCell ref="B182:M182"/>
    <mergeCell ref="A178:V178"/>
    <mergeCell ref="B128:M128"/>
    <mergeCell ref="B276:L276"/>
    <mergeCell ref="B278:L278"/>
    <mergeCell ref="B250:L250"/>
    <mergeCell ref="B186:M186"/>
    <mergeCell ref="B232:M232"/>
    <mergeCell ref="B234:L234"/>
    <mergeCell ref="B236:L236"/>
    <mergeCell ref="B268:L268"/>
    <mergeCell ref="B192:L192"/>
    <mergeCell ref="B194:L194"/>
    <mergeCell ref="B150:K150"/>
    <mergeCell ref="B166:M166"/>
    <mergeCell ref="B286:L286"/>
    <mergeCell ref="B202:V202"/>
    <mergeCell ref="B206:L206"/>
    <mergeCell ref="B256:L256"/>
    <mergeCell ref="B260:L260"/>
    <mergeCell ref="B262:L262"/>
    <mergeCell ref="B174:M174"/>
    <mergeCell ref="B258:N258"/>
    <mergeCell ref="B136:K136"/>
    <mergeCell ref="B138:K138"/>
    <mergeCell ref="B140:K140"/>
    <mergeCell ref="B142:K142"/>
    <mergeCell ref="B226:V226"/>
    <mergeCell ref="B196:L196"/>
    <mergeCell ref="B198:L198"/>
    <mergeCell ref="B204:L204"/>
    <mergeCell ref="B200:L200"/>
    <mergeCell ref="B146:K146"/>
    <mergeCell ref="B122:M122"/>
    <mergeCell ref="B106:M106"/>
    <mergeCell ref="B108:M108"/>
    <mergeCell ref="B110:M110"/>
    <mergeCell ref="B112:M112"/>
    <mergeCell ref="B134:K134"/>
    <mergeCell ref="B1757:B1762"/>
    <mergeCell ref="B1722:M1722"/>
    <mergeCell ref="B116:M116"/>
    <mergeCell ref="B100:M100"/>
    <mergeCell ref="B102:M102"/>
    <mergeCell ref="B104:M104"/>
    <mergeCell ref="B124:M124"/>
    <mergeCell ref="B126:M126"/>
    <mergeCell ref="B114:M114"/>
    <mergeCell ref="B132:K132"/>
    <mergeCell ref="B65:V65"/>
    <mergeCell ref="B1745:B1750"/>
    <mergeCell ref="B1751:B1756"/>
    <mergeCell ref="B80:M80"/>
    <mergeCell ref="B82:M82"/>
    <mergeCell ref="B84:M84"/>
    <mergeCell ref="B86:M86"/>
    <mergeCell ref="B88:M88"/>
    <mergeCell ref="B92:M92"/>
    <mergeCell ref="B96:L96"/>
    <mergeCell ref="B1723:V1723"/>
    <mergeCell ref="B1680:V1680"/>
    <mergeCell ref="B1725:V1725"/>
    <mergeCell ref="B1727:V1727"/>
    <mergeCell ref="B1729:V1729"/>
    <mergeCell ref="B66:V66"/>
    <mergeCell ref="B67:V67"/>
    <mergeCell ref="B78:M78"/>
    <mergeCell ref="B118:M118"/>
    <mergeCell ref="B120:M120"/>
    <mergeCell ref="B954:M954"/>
    <mergeCell ref="B1143:M1143"/>
    <mergeCell ref="B2036:K2036"/>
    <mergeCell ref="B1956:K1956"/>
    <mergeCell ref="B1895:K1895"/>
    <mergeCell ref="B1739:B1744"/>
    <mergeCell ref="B1769:B1774"/>
    <mergeCell ref="B1873:V1873"/>
    <mergeCell ref="B1875:M1875"/>
    <mergeCell ref="B1683:T1683"/>
    <mergeCell ref="B618:M618"/>
    <mergeCell ref="B2076:M2076"/>
    <mergeCell ref="B2125:M2125"/>
    <mergeCell ref="B1996:K1996"/>
    <mergeCell ref="B2016:K2016"/>
    <mergeCell ref="B891:M891"/>
    <mergeCell ref="B912:M912"/>
    <mergeCell ref="B933:M933"/>
    <mergeCell ref="B1186:M1186"/>
    <mergeCell ref="B2117:M2117"/>
    <mergeCell ref="B2056:K2056"/>
    <mergeCell ref="B1976:K1976"/>
    <mergeCell ref="B1763:B1768"/>
    <mergeCell ref="B1515:M1515"/>
    <mergeCell ref="B1936:K1936"/>
    <mergeCell ref="B1916:K1916"/>
    <mergeCell ref="B1679:M1679"/>
    <mergeCell ref="B1642:T1642"/>
    <mergeCell ref="B1775:B1780"/>
    <mergeCell ref="B1733:B1738"/>
    <mergeCell ref="M377:O377"/>
    <mergeCell ref="B1434:M1434"/>
    <mergeCell ref="B1462:M1462"/>
    <mergeCell ref="B1489:M1489"/>
    <mergeCell ref="B1380:M1380"/>
    <mergeCell ref="B1324:M1324"/>
    <mergeCell ref="B1351:M1351"/>
    <mergeCell ref="B975:M975"/>
    <mergeCell ref="B513:L513"/>
    <mergeCell ref="B425:L425"/>
    <mergeCell ref="M376:O376"/>
    <mergeCell ref="B1298:M1298"/>
    <mergeCell ref="B1590:M1590"/>
    <mergeCell ref="B439:M439"/>
    <mergeCell ref="B422:M422"/>
    <mergeCell ref="B1038:M1038"/>
    <mergeCell ref="B1059:M1059"/>
    <mergeCell ref="B534:M534"/>
    <mergeCell ref="B555:M555"/>
    <mergeCell ref="B576:M576"/>
    <mergeCell ref="P376:Q376"/>
    <mergeCell ref="P369:Q369"/>
    <mergeCell ref="P370:Q370"/>
    <mergeCell ref="P371:Q371"/>
    <mergeCell ref="B1407:M1407"/>
    <mergeCell ref="B1269:M1269"/>
    <mergeCell ref="B1101:M1101"/>
    <mergeCell ref="B1080:M1080"/>
    <mergeCell ref="B1017:M1017"/>
    <mergeCell ref="P372:Q372"/>
    <mergeCell ref="B336:M336"/>
    <mergeCell ref="E337:K345"/>
    <mergeCell ref="M369:O369"/>
    <mergeCell ref="M371:O371"/>
    <mergeCell ref="M372:O372"/>
    <mergeCell ref="M373:O373"/>
    <mergeCell ref="M370:O370"/>
    <mergeCell ref="D369:F369"/>
    <mergeCell ref="P374:Q374"/>
    <mergeCell ref="P375:Q375"/>
    <mergeCell ref="M374:O374"/>
    <mergeCell ref="B828:M828"/>
    <mergeCell ref="B849:M849"/>
    <mergeCell ref="B765:M765"/>
    <mergeCell ref="B681:M681"/>
    <mergeCell ref="B786:M786"/>
    <mergeCell ref="B807:M807"/>
    <mergeCell ref="B744:M744"/>
    <mergeCell ref="B996:M996"/>
    <mergeCell ref="B506:M506"/>
    <mergeCell ref="B870:M870"/>
    <mergeCell ref="B2157:M2157"/>
    <mergeCell ref="B2156:V2156"/>
    <mergeCell ref="B1164:M1164"/>
    <mergeCell ref="B1213:M1213"/>
    <mergeCell ref="B1240:M1240"/>
    <mergeCell ref="B1122:M1122"/>
    <mergeCell ref="B1593:M1593"/>
    <mergeCell ref="B2159:V2159"/>
    <mergeCell ref="B2160:V2160"/>
    <mergeCell ref="B2162:M2162"/>
    <mergeCell ref="B2168:V2168"/>
    <mergeCell ref="B154:M154"/>
    <mergeCell ref="B156:M156"/>
    <mergeCell ref="B158:M158"/>
    <mergeCell ref="B160:M160"/>
    <mergeCell ref="B162:M162"/>
    <mergeCell ref="B164:M164"/>
    <mergeCell ref="B176:M176"/>
    <mergeCell ref="B214:L214"/>
    <mergeCell ref="B216:L216"/>
    <mergeCell ref="B218:L218"/>
    <mergeCell ref="B220:L220"/>
    <mergeCell ref="B264:L264"/>
    <mergeCell ref="B252:K252"/>
    <mergeCell ref="B222:L222"/>
    <mergeCell ref="B184:L184"/>
    <mergeCell ref="B188:M188"/>
    <mergeCell ref="B270:L270"/>
    <mergeCell ref="B288:L288"/>
    <mergeCell ref="B290:L290"/>
    <mergeCell ref="B292:L292"/>
    <mergeCell ref="B294:L294"/>
    <mergeCell ref="B282:L282"/>
    <mergeCell ref="B284:L284"/>
    <mergeCell ref="B280:L280"/>
    <mergeCell ref="B272:L272"/>
    <mergeCell ref="B274:L274"/>
    <mergeCell ref="B296:L296"/>
    <mergeCell ref="B298:N298"/>
    <mergeCell ref="B248:L248"/>
    <mergeCell ref="B210:L210"/>
    <mergeCell ref="B212:L212"/>
    <mergeCell ref="B90:M90"/>
    <mergeCell ref="B98:M98"/>
    <mergeCell ref="B228:M228"/>
    <mergeCell ref="B230:V230"/>
    <mergeCell ref="B266:L266"/>
    <mergeCell ref="B1:V1"/>
    <mergeCell ref="B3:V3"/>
    <mergeCell ref="B71:V71"/>
    <mergeCell ref="B72:V72"/>
    <mergeCell ref="B148:Q148"/>
    <mergeCell ref="B2151:V2151"/>
    <mergeCell ref="B240:V240"/>
    <mergeCell ref="B242:N242"/>
    <mergeCell ref="B244:V244"/>
    <mergeCell ref="B246:M246"/>
  </mergeCells>
  <hyperlinks>
    <hyperlink ref="A324:M324" location="'GAP-2008'!B132" display="Gap Analysis for Secondary Education (Grades 6-12)"/>
    <hyperlink ref="B328:M328" location="'GAP-2008'!B134" display="TAKS Indicators in Middle School"/>
    <hyperlink ref="B506:M506" location="'GAP-2008'!B136" display="Retention Rates in 6-12th Grades"/>
    <hyperlink ref="B1590:M1590" location="'GAP-2008'!B138" display="High School Success Factors"/>
    <hyperlink ref="B1638:M1638" location="'GAP-2008'!B142" display="First-time 9th Graders Advanced to 10th Grade on Time in 2006-2007"/>
    <hyperlink ref="B1593:M1593" location="'GAP-2008'!B140" display="First-time 9th Graders Taking Advanced Courses in 2007-2008"/>
    <hyperlink ref="B1679:M1679" location="'GAP-2008'!B144" display="Twelfth Graders Taking Advanced Courses in 2007-2008"/>
    <hyperlink ref="B1722:M1722" location="'GAP-2008'!B146" display="The Different Graduation Outcomes for the 9th Grade Cohort of 2003-2004 in 2006-2007"/>
    <hyperlink ref="B2076:M2076" location="'GAP-2008'!B148" display="The Change Trend of High School Students Graduates with RHSP, MHP/IEP, or DAP between 1997-1998 and 2006-2007"/>
    <hyperlink ref="B2151:M2151" location="'GAP-2008'!B150" display="Summary of the GAP Analysis for Secondary Education"/>
    <hyperlink ref="B335" location="'GAP-2008'!B256" display="Table 36"/>
    <hyperlink ref="B367" location="'GAP-2008'!B258" display="Table 37"/>
    <hyperlink ref="B438" location="'GAP-2008'!B260" display="Table 38"/>
    <hyperlink ref="B1185" location="'GAP-2008'!B262" display="Table 39"/>
    <hyperlink ref="B1212" location="'GAP-2008'!B264" display="Table 40"/>
    <hyperlink ref="B1239" location="'GAP-2008'!B266" display="Table 41"/>
    <hyperlink ref="B1268" location="'GAP-2008'!B268" display="Table 42"/>
    <hyperlink ref="B1297" location="'GAP-2008'!B270" display="Table 43"/>
    <hyperlink ref="B1323" location="'GAP-2008'!B272" display="Table 44"/>
    <hyperlink ref="B1350" location="'GAP-2008'!B274" display="Table 45"/>
    <hyperlink ref="B1379" location="'GAP-2008'!B276" display="Table 46"/>
    <hyperlink ref="B1406" location="'GAP-2008'!B278" display="Table 47"/>
    <hyperlink ref="B1433" location="'GAP-2008'!B280" display="Table 48"/>
    <hyperlink ref="B1461" location="'GAP-2008'!B282" display="Table 49"/>
    <hyperlink ref="B1488" location="'GAP-2008'!B284" display="Table 50"/>
    <hyperlink ref="B1514" location="'GAP-2008'!B286" display="Table 51"/>
    <hyperlink ref="B1564" location="'GAP-2008'!B288" display="Table 52"/>
    <hyperlink ref="B1598" location="'GAP-2008'!B290" display="Table 53"/>
    <hyperlink ref="B1641" location="'GAP-2008'!B292" display="Table 54"/>
    <hyperlink ref="B1682" location="'GAP-2008'!B294" display="Table 55"/>
    <hyperlink ref="B1842" location="'GAP-2008'!B296" display="Table 56"/>
    <hyperlink ref="B2081" location="'GAP-2008'!B298" display="Table 57"/>
    <hyperlink ref="B2124" location="'GAP-2008'!B300" display="Table 58"/>
    <hyperlink ref="B132:K132" location="'GAP-2008'!B324" display="Gap Analysis for Secondary Education (Grades 6-12)"/>
    <hyperlink ref="B134:K134" location="'GAP-2008'!B328" display="Sixth-Eighth Grade TAKS Results in 2007-2008"/>
    <hyperlink ref="B256:L256" location="'GAP-2008'!B335" display="36. The Mean Scores on Secondary School TAKS between the Council and the State in 2008"/>
    <hyperlink ref="B258:N258" location="'GAP-2008'!B367" display="37. Descriptive Statistics and Group Differences between the State and the Regional Council on Grades 6-8 TAKS Scale Scores in 2007-08"/>
    <hyperlink ref="B260:L260" location="'GAP-2008'!B438" display="38. Percent Over the Percentile Rank of the Scale Scores of 2100 and 2400 in the State and the Council in 2008"/>
    <hyperlink ref="B136:K136" location="'GAP-2008'!B506" display="Retention Rates in Grades 6-12 in 2006-2007"/>
    <hyperlink ref="B262:L262" location="'GAP-2008'!B1185" display="39. Retention Rates by Demographic Variables in Grade 6 in 2005-2006 and 2006-2007"/>
    <hyperlink ref="B264:L264" location="'GAP-2008'!B1212" display="40. Retention Rates by Demographic Variables in Grade 7 in 2005-2006 and 2006-2007"/>
    <hyperlink ref="B266:L266" location="'GAP-2008'!B1239" display="41.  Retention Rates by Demographic Variables in Grade 8 in 2005-2006 and 2006-2007"/>
    <hyperlink ref="B268:L268" location="'GAP-2008'!B1268" display="42. Retention Rates by Demographic Variables in Grade 9 in 2005-2006 and 2006-2007"/>
    <hyperlink ref="B270:L270" location="'GAP-2008'!B1297" display="43. Retention Rates by Demographic Variables in Grade 10 in 2005-2006 and 2006-2007"/>
    <hyperlink ref="B272:L272" location="'GAP-2008'!B1323" display="44.  Retention Rates by Demographic Variables in Grade 11 in 2005-2006 and 2006-2007"/>
    <hyperlink ref="B274:L274" location="'GAP-2008'!B1350" display="45.  Retention Rates by Demographic Variables in Grade 12 in 2005-2006 and 2006-2007"/>
    <hyperlink ref="B276:L276" location="'GAP-2008'!B1379" display="46.  Retention Rates for All Students by Grade in 2005-2006 and 2006-2007"/>
    <hyperlink ref="B278:L278" location="'GAP-2008'!B1406" display="47.  Retention Rates for African American Students by Grade in 2005-2006 and 2006-2007"/>
    <hyperlink ref="B280:L280" location="'GAP-2008'!B1433" display="48.  Retention Rates for Hispanic Students by Grade in 2005-2006 and 2006-2007"/>
    <hyperlink ref="B282:L282" location="'GAP-2008'!B1461" display="49.  Retention Rates for Male Students by Grade in 2005-2006 and 2006-2007"/>
    <hyperlink ref="B284:L284" location="'GAP-2008'!B1488" display="50.  Retention Rates for Female Students by Grade in 2005-2006 and 2006-2007"/>
    <hyperlink ref="B286:L286" location="'GAP-2008'!B1514" display="51.  Retention Rates for Economically Disadvantaged Students by Grade in 2005-2006 and 2006-2007"/>
    <hyperlink ref="B288:L288" location="'GAP-2008'!B1564" display="52.  Overall Retention Rates by Grade in 2005-2006 and 2006-2007"/>
    <hyperlink ref="B138:K138" location="'GAP-2008'!B1590" display="High School Success Indicators"/>
    <hyperlink ref="B140:K140" location="'GAP-2008'!B1593" display="Ninth Graders Taking 10th Grade Level Courses in 2007-2008"/>
    <hyperlink ref="B290:L290" location="'GAP-2008'!B1598" display="53.  Numbers and Percentages of First-time 9th Graders Taking 10 Grade Level Courses in 2007-2008"/>
    <hyperlink ref="B142:K142" location="'GAP-2008'!B1638" display="First Time 9th Graders Advanced to 10th Grade on Time in 2006-2007"/>
    <hyperlink ref="B292:L292" location="'GAP-2008'!B1641" display="54. Numbers and Percentages of First-time 9th Graders Advanced to 10th Grade on Time in 2006-07"/>
    <hyperlink ref="B144:K144" location="'GAP-2008'!B1679" display="Twelfth Graders Taking Advanced Coursework in 2007-2008"/>
    <hyperlink ref="B294:L294" location="'GAP-2008'!B1682" display="55.  Numbers and Percentages of 12th Graders Taking Advanced Coursework in 2007-2008"/>
    <hyperlink ref="B146:K146" location="'GAP-2008'!B1722" display="Outcomes of the 9th Grader Cohort of 2003-2004"/>
    <hyperlink ref="B296:L296" location="'GAP-2008'!B1842" display="56.  Percent of the 9th Grade Cohort of 2003-2004 in Different Categories of Outcomes by Ethnicity and SES in 2006-2007"/>
    <hyperlink ref="B148:M148" location="'GAP-2008'!B2077" display="Track the Change - the Annual Change Rate of High School Students Graduated on MHP/IEP, RHSP, and DAP from 1997-1998 to 2006-2007"/>
    <hyperlink ref="B298:N298" location="'GAP-2008'!B2081" display="57.  Track the Change - The Change Trend of High School Students Graduates with RHSP, MHP/IEP, or DAP between 1997-1998 and 2006-2007"/>
    <hyperlink ref="B300:L300" location="'GAP-2008'!B2124" display="58.  Comparison of the Change Rate of High School Graduates with Different Plans in 1998-2007 "/>
    <hyperlink ref="B150:K150" location="'GAP-2008'!B2151" display="Summary of Grades 6-12 Findings"/>
    <hyperlink ref="B148:Q148" location="'GAP-2008'!B2076" display="Track the Change - the Annual Change Rate of High School Students Graduated on MHP/IEP, RHSP, and DAP from 1997-1998 to 2006-2007"/>
  </hyperlinks>
  <printOptions verticalCentered="1"/>
  <pageMargins left="0.25" right="0.25" top="1" bottom="1" header="0.25" footer="0.5"/>
  <pageSetup horizontalDpi="600" verticalDpi="600" orientation="landscape" scale="55" r:id="rId3"/>
  <rowBreaks count="24" manualBreakCount="24">
    <brk id="2" max="21" man="1"/>
    <brk id="36" max="21" man="1"/>
    <brk id="70" max="255" man="1"/>
    <brk id="118" max="21" man="1"/>
    <brk id="177" max="21" man="1"/>
    <brk id="291" max="21" man="1"/>
    <brk id="323" max="21" man="1"/>
    <brk id="363" max="21" man="1"/>
    <brk id="407" max="21" man="1"/>
    <brk id="474" max="21" man="1"/>
    <brk id="504" max="21" man="1"/>
    <brk id="1211" max="21" man="1"/>
    <brk id="1267" max="21" man="1"/>
    <brk id="1321" max="21" man="1"/>
    <brk id="1377" max="21" man="1"/>
    <brk id="1432" max="21" man="1"/>
    <brk id="1486" max="21" man="1"/>
    <brk id="1541" max="21" man="1"/>
    <brk id="1588" max="21" man="1"/>
    <brk id="1637" max="21" man="1"/>
    <brk id="1720" max="21" man="1"/>
    <brk id="1872" max="21" man="1"/>
    <brk id="2115" max="21" man="1"/>
    <brk id="215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Charlie Xu</dc:creator>
  <cp:keywords/>
  <dc:description/>
  <cp:lastModifiedBy>Charlie</cp:lastModifiedBy>
  <cp:lastPrinted>2009-10-02T03:53:31Z</cp:lastPrinted>
  <dcterms:created xsi:type="dcterms:W3CDTF">2006-10-06T18:43:24Z</dcterms:created>
  <dcterms:modified xsi:type="dcterms:W3CDTF">2011-07-13T15:47:33Z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