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65251" windowWidth="10500" windowHeight="4215" activeTab="0"/>
  </bookViews>
  <sheets>
    <sheet name="GAP-2009" sheetId="1" r:id="rId1"/>
  </sheets>
  <definedNames>
    <definedName name="_xlnm.Print_Area" localSheetId="0">'GAP-2009'!$A$1:$V$2832</definedName>
  </definedNames>
  <calcPr fullCalcOnLoad="1"/>
</workbook>
</file>

<file path=xl/sharedStrings.xml><?xml version="1.0" encoding="utf-8"?>
<sst xmlns="http://schemas.openxmlformats.org/spreadsheetml/2006/main" count="3280" uniqueCount="648">
  <si>
    <t>Percentage of High School Graduates with RHSP, DAP, or MHP/IEP in 2006-2007</t>
  </si>
  <si>
    <t>Percentage of High School Graduates with RHSP, DAP, or MHP/IEP in 2005-2006</t>
  </si>
  <si>
    <t>Percentage of High School Graduates with RHSP, DAP, or MHP/IEP in 1997-1998</t>
  </si>
  <si>
    <t>Percentage of High School Graduates with RHSP, DAP, or MHP/IEP in 1998-1999</t>
  </si>
  <si>
    <t>Percentage of High School Graduates with RHSP, DAP, or MHP/IEP in 1999-2000</t>
  </si>
  <si>
    <t>Percentage of High School Graduates with RHSP, DAP, or MHP/IEP in 2000-2001</t>
  </si>
  <si>
    <t>Percentage of High School Graduates with RHSP, DAP, or MHP/IEP in 2001-2002</t>
  </si>
  <si>
    <t>Percentage of High School Graduates with RHSP, DAP, or MHP/IEP in 2002-2003</t>
  </si>
  <si>
    <t>Percentage of High School Graduates with RHSP, DAP, or MHP/IEP in 2003-2004</t>
  </si>
  <si>
    <t>Percentage of High School Graduates with RHSP, DAP, or MHP/IEP in 2004-2005</t>
  </si>
  <si>
    <t>District_Name</t>
  </si>
  <si>
    <t>Demographic References for this Report</t>
  </si>
  <si>
    <t>Gap Analysis for Secondary Education (Grades 6-12)</t>
  </si>
  <si>
    <t>High School Success Factors</t>
  </si>
  <si>
    <t>Table 50</t>
  </si>
  <si>
    <t>Percentage of Graduates with RHSP</t>
  </si>
  <si>
    <t>Percentage of Graduates with MHP</t>
  </si>
  <si>
    <t>Percentage of Graduates with DAP</t>
  </si>
  <si>
    <t>MHP/IEP</t>
  </si>
  <si>
    <t>Table 53</t>
  </si>
  <si>
    <t>Duncanville</t>
  </si>
  <si>
    <t>Irving</t>
  </si>
  <si>
    <t>Lancaster</t>
  </si>
  <si>
    <t>Mesquite</t>
  </si>
  <si>
    <t>Richardson</t>
  </si>
  <si>
    <t xml:space="preserve">Cedar Hill </t>
  </si>
  <si>
    <t>DeSoto</t>
  </si>
  <si>
    <t>Rank of 2100 in the State</t>
  </si>
  <si>
    <t>Rank of 2100 in the Council</t>
  </si>
  <si>
    <t>Rank of 2400 in the State</t>
  </si>
  <si>
    <t>Rank of 2400 in the Council</t>
  </si>
  <si>
    <t>Rank Differences for 2100</t>
  </si>
  <si>
    <t>Rank Differences for 2400</t>
  </si>
  <si>
    <t>G6 - Mathematics</t>
  </si>
  <si>
    <t>G7 - Mathematics</t>
  </si>
  <si>
    <t>G8 - Mathematics</t>
  </si>
  <si>
    <t>Percentile Ranks of the Scale Scores of 2100 and 2400 in the Regional Council and the State in 2007-2008</t>
  </si>
  <si>
    <t>Descriptive Statistics and Group Differences between the State and the Regional Council on Grades 6-8 TAKS Scale Scores in 2007-08</t>
  </si>
  <si>
    <t>Practical Significance</t>
  </si>
  <si>
    <t>d</t>
  </si>
  <si>
    <t>Grade 6 - Mathematics</t>
  </si>
  <si>
    <t>Grade 6 - Reading</t>
  </si>
  <si>
    <t>Grade 7 - Mathematics</t>
  </si>
  <si>
    <t>Grade 7 - Reading</t>
  </si>
  <si>
    <t>Grade 7 - Writing</t>
  </si>
  <si>
    <t>Grade 8 - Mathematics</t>
  </si>
  <si>
    <t>Grade 8 - Reading</t>
  </si>
  <si>
    <t>Grade 8 - Science</t>
  </si>
  <si>
    <t>Total graduates</t>
  </si>
  <si>
    <t>RHSP</t>
  </si>
  <si>
    <t>MHP</t>
  </si>
  <si>
    <t>DAP</t>
  </si>
  <si>
    <t>% of RHSP</t>
  </si>
  <si>
    <t>% of MHP</t>
  </si>
  <si>
    <t>% of DAP</t>
  </si>
  <si>
    <t>Table 45</t>
  </si>
  <si>
    <t>Table 46</t>
  </si>
  <si>
    <t>Table 47</t>
  </si>
  <si>
    <t>Table 48</t>
  </si>
  <si>
    <t>Retention Rate of All Students by Grade for Each ISD in 2005-06</t>
  </si>
  <si>
    <t>Retention Rate of All Students by Grade for Each ISD in 2006-07</t>
  </si>
  <si>
    <t>Table 49</t>
  </si>
  <si>
    <t>G6-Math</t>
  </si>
  <si>
    <t>G7-Math</t>
  </si>
  <si>
    <t>G7-Reading</t>
  </si>
  <si>
    <t>G7-Writing</t>
  </si>
  <si>
    <t>G8-Math</t>
  </si>
  <si>
    <t>G8-Science</t>
  </si>
  <si>
    <t>Dallas Baptist University</t>
  </si>
  <si>
    <t>Ft Worth</t>
  </si>
  <si>
    <t>Percentile Rank Difference at 2400</t>
  </si>
  <si>
    <t>Percentile Rank Difference at 2100</t>
  </si>
  <si>
    <t>Aggregate</t>
  </si>
  <si>
    <t>Little Elm</t>
  </si>
  <si>
    <t>State</t>
  </si>
  <si>
    <t>2005-06</t>
  </si>
  <si>
    <t>Dr. Marcus Martin  Education is Freedom</t>
  </si>
  <si>
    <t>Retention Rate for Native American Middle and High School Students by ISD in 2006-2007</t>
  </si>
  <si>
    <t>Retention Rate for All Middle and High School Students by ISD in 2005-2006</t>
  </si>
  <si>
    <t>Retention Rate for African American Middle and High School Students by ISD in 2005-2006</t>
  </si>
  <si>
    <t>Retention Rate for Hispanic Middle and High School Students by ISD in 2005-2006</t>
  </si>
  <si>
    <t>Retention Rate for White Middle and High School Students by ISD in 2005-2006</t>
  </si>
  <si>
    <t>Retention Rate for Native American Middle and High School Students by ISD in 2005-2006</t>
  </si>
  <si>
    <t>Summary of PK-5 Findings</t>
  </si>
  <si>
    <t>Table 60</t>
  </si>
  <si>
    <t>Table 61</t>
  </si>
  <si>
    <t>Summary of the GAP Analysis for Secondary Education</t>
  </si>
  <si>
    <t>High School Success Indicators</t>
  </si>
  <si>
    <t>Table 54</t>
  </si>
  <si>
    <t>Completion Rate I</t>
  </si>
  <si>
    <t>Cedar Hill ISD</t>
  </si>
  <si>
    <t>Dallas ISD</t>
  </si>
  <si>
    <t>DeSoto ISD</t>
  </si>
  <si>
    <t>Duncanville ISD</t>
  </si>
  <si>
    <t>Irving ISD</t>
  </si>
  <si>
    <t>Plano ISD</t>
  </si>
  <si>
    <t>Little Elm ISD</t>
  </si>
  <si>
    <t>Mesquite ISD</t>
  </si>
  <si>
    <t>Denton ISD</t>
  </si>
  <si>
    <t xml:space="preserve">Texas Woman's University </t>
  </si>
  <si>
    <t>University of North Texas, Denton Campus, University of North Texas Dallas Campus</t>
  </si>
  <si>
    <t>Retention Rate for 12th Graders by Demographics for ISDs in 2006-2007</t>
  </si>
  <si>
    <t>Retention Rate for 6th Graders by Demographics for ISDs in 2005-2006</t>
  </si>
  <si>
    <t>Retention Rate for 7th Graders by Demographics for ISDs in 2005-2006</t>
  </si>
  <si>
    <t>Retention Rate for 8th Graders by Demographics for ISDs in 2005-2006</t>
  </si>
  <si>
    <t>Retention Rate for 9th Graders by Demographics for ISDs in 2005-2006</t>
  </si>
  <si>
    <t>Retention Rate for 10th Graders by Demographics for ISDs in 2005-2006</t>
  </si>
  <si>
    <t>Retention Rate for 11th Graders by Demographics for ISDs in 2005-2006</t>
  </si>
  <si>
    <t>Retention Rate for 12th Graders by Demographics for ISDs in 2005-2006</t>
  </si>
  <si>
    <t>Retention Rate for All Middle and High School Students by ISD in 2006-2007</t>
  </si>
  <si>
    <t>Retention Rate for African American Middle and High School Students by ISD in 2006-2007</t>
  </si>
  <si>
    <t>Retention Rate for Hispanic Middle and High School Students by ISD in 2006-2007</t>
  </si>
  <si>
    <t>Retention Rate for White Middle and High School Students by ISD in 2006-2007</t>
  </si>
  <si>
    <t>Retention Rate for Asian Middle and High School Students by ISD in 2006-2007</t>
  </si>
  <si>
    <t>Education is Freedom</t>
  </si>
  <si>
    <t>Education Service Center, Region X</t>
  </si>
  <si>
    <t>Education Service Center, Region XI</t>
  </si>
  <si>
    <t>Ft. Worth ISD</t>
  </si>
  <si>
    <t>Lancaster ISD</t>
  </si>
  <si>
    <t>Literacy Instruction for Texas (LIFT)</t>
  </si>
  <si>
    <t>McKinney ISD</t>
  </si>
  <si>
    <t>Mountain View College (DCCCD)</t>
  </si>
  <si>
    <t>Richardson ISD</t>
  </si>
  <si>
    <t>Southern Methodist University</t>
  </si>
  <si>
    <t>Texas A&amp;M University - Commerce</t>
  </si>
  <si>
    <t>University of Texas at Arlington</t>
  </si>
  <si>
    <t>University of Texas at Dallas</t>
  </si>
  <si>
    <t>Community Members:</t>
  </si>
  <si>
    <t>Greater Dallas Chamber</t>
  </si>
  <si>
    <t>LULAC National Educational Service Centers</t>
  </si>
  <si>
    <t>North Texas Community College Consortium</t>
  </si>
  <si>
    <t>Fort Worth Chamber of Commerce</t>
  </si>
  <si>
    <t>Received MHP</t>
  </si>
  <si>
    <t>Received RHSP</t>
  </si>
  <si>
    <t>Received DAP</t>
  </si>
  <si>
    <t>Continuers</t>
  </si>
  <si>
    <t>Received GED</t>
  </si>
  <si>
    <t>Dropped Out</t>
  </si>
  <si>
    <t>Type of Move</t>
  </si>
  <si>
    <t xml:space="preserve">Dallas </t>
  </si>
  <si>
    <t xml:space="preserve">Denton </t>
  </si>
  <si>
    <t xml:space="preserve">DeSoto </t>
  </si>
  <si>
    <t xml:space="preserve">Duncanville </t>
  </si>
  <si>
    <t xml:space="preserve">Fort Worth </t>
  </si>
  <si>
    <t xml:space="preserve">Irving </t>
  </si>
  <si>
    <t xml:space="preserve">Lancaster </t>
  </si>
  <si>
    <t xml:space="preserve">Little Elm </t>
  </si>
  <si>
    <t xml:space="preserve">McKinney </t>
  </si>
  <si>
    <t xml:space="preserve">Mesquite </t>
  </si>
  <si>
    <t xml:space="preserve">Plano </t>
  </si>
  <si>
    <t xml:space="preserve">Richardson </t>
  </si>
  <si>
    <t xml:space="preserve">Wylie </t>
  </si>
  <si>
    <t>Andrea Maloy, Administrative Assistant, Early College High School Initiative, University of North Texas</t>
  </si>
  <si>
    <t>"I Have a Dream Foundation"--Ft. Worth</t>
  </si>
  <si>
    <t>Brookhaven Community College</t>
  </si>
  <si>
    <t>Collin County Community College District</t>
  </si>
  <si>
    <t>Communities in Schools</t>
  </si>
  <si>
    <t>Linda Neaville, Assistant to the Meadows Chair for Excellence in Education, University of North Texas</t>
  </si>
  <si>
    <t>N</t>
  </si>
  <si>
    <t>M</t>
  </si>
  <si>
    <t>SD</t>
  </si>
  <si>
    <t>G6-M</t>
  </si>
  <si>
    <t>G6-R</t>
  </si>
  <si>
    <t>G7-M</t>
  </si>
  <si>
    <t>G7-W</t>
  </si>
  <si>
    <t>G8-M</t>
  </si>
  <si>
    <t>G8-R</t>
  </si>
  <si>
    <t>G8-S</t>
  </si>
  <si>
    <t>Whitney-Mann U Test</t>
  </si>
  <si>
    <t>Finding</t>
  </si>
  <si>
    <t>G7-R</t>
  </si>
  <si>
    <t>Note: 1. G = Grade, M = Mathematics, R = Reading, S = Science</t>
  </si>
  <si>
    <t>Council</t>
  </si>
  <si>
    <t>G6 - Reading</t>
  </si>
  <si>
    <t>G7 - Reading</t>
  </si>
  <si>
    <t>G7 - Writing</t>
  </si>
  <si>
    <t>G8 - Science</t>
  </si>
  <si>
    <t>Source: Texas PK-16 Public Education Information Resources: High School Graduates Longitudinal Analysis - by District</t>
  </si>
  <si>
    <t>2006-2007</t>
  </si>
  <si>
    <t xml:space="preserve">       </t>
  </si>
  <si>
    <t>Dallas</t>
  </si>
  <si>
    <t>Denton</t>
  </si>
  <si>
    <t>Hispanic</t>
  </si>
  <si>
    <t xml:space="preserve"> African American</t>
  </si>
  <si>
    <t>African American</t>
  </si>
  <si>
    <t>White</t>
  </si>
  <si>
    <t>Region 10</t>
  </si>
  <si>
    <t>Region 11</t>
  </si>
  <si>
    <t>Native American</t>
  </si>
  <si>
    <t>McKinney</t>
  </si>
  <si>
    <t>Plano</t>
  </si>
  <si>
    <t>Wylie</t>
  </si>
  <si>
    <t>Cedar Hill</t>
  </si>
  <si>
    <t>% of Asian</t>
  </si>
  <si>
    <t>% of Hispanic</t>
  </si>
  <si>
    <t>% of White</t>
  </si>
  <si>
    <t>List of Tables</t>
  </si>
  <si>
    <t>With Special Thanks To:</t>
  </si>
  <si>
    <t>2005-2006</t>
  </si>
  <si>
    <t>Part 1</t>
  </si>
  <si>
    <t>2006-07</t>
  </si>
  <si>
    <t>Table 57</t>
  </si>
  <si>
    <t>Table 58</t>
  </si>
  <si>
    <t>Table 59</t>
  </si>
  <si>
    <t>Retention Rate for Asian Middle and High School Students by ISD in 2005-2006</t>
  </si>
  <si>
    <t>Retention Rate for Low SES Middle and High School Students by ISD in 2005-2006</t>
  </si>
  <si>
    <t>Retention Rate for Male Middle and High School Students by ISD in 2005-2006</t>
  </si>
  <si>
    <t>Retention Rate for Female Male Middle and High School Students by ISD in 2005-2006</t>
  </si>
  <si>
    <t>Grade 6</t>
  </si>
  <si>
    <t>Grade 7</t>
  </si>
  <si>
    <t>Grade 8</t>
  </si>
  <si>
    <t>Grade 9</t>
  </si>
  <si>
    <t>Grade 10</t>
  </si>
  <si>
    <t>Grade 11</t>
  </si>
  <si>
    <t>Grade 12</t>
  </si>
  <si>
    <t>Retention Rate for 6th Graders by Demographics for ISDs in 2006-2007</t>
  </si>
  <si>
    <t>Retention Rate for 7th Graders by Demographics for ISDs in 2006-2007</t>
  </si>
  <si>
    <t>Retention Rate for 8th Graders by Demographics for ISDs in 2006-2007</t>
  </si>
  <si>
    <t>Retention Rate for 9th Graders by Demographics for ISDs in 2006-2007</t>
  </si>
  <si>
    <t>Retention Rate for 10th Graders by Demographics for ISDs in 2006-2007</t>
  </si>
  <si>
    <t>Retention Rate for 11th Graders by Demographics for ISDs in 2006-2007</t>
  </si>
  <si>
    <t>G8 - Reading</t>
  </si>
  <si>
    <t>Table 56</t>
  </si>
  <si>
    <t>Z</t>
  </si>
  <si>
    <t>Table 51</t>
  </si>
  <si>
    <t>% of African American</t>
  </si>
  <si>
    <t>% of Native American</t>
  </si>
  <si>
    <t>% of Economically Disadvantaged</t>
  </si>
  <si>
    <t>Table 52</t>
  </si>
  <si>
    <t>G6-Reading</t>
  </si>
  <si>
    <t>References</t>
  </si>
  <si>
    <t>Council &lt; State</t>
  </si>
  <si>
    <t>Source: Texas PK-16 Public Education Information Resource: High School Graduates Longitudinal Analysis - by District</t>
  </si>
  <si>
    <t xml:space="preserve">Council </t>
  </si>
  <si>
    <t>Source: Texas Education Agency, Grade-Level Retention Data, 2006-2007</t>
  </si>
  <si>
    <t>Source: Texas Education Agency, Grade-Level Retention Data, 2005-2006</t>
  </si>
  <si>
    <t>Part 4</t>
  </si>
  <si>
    <t>Recommendations</t>
  </si>
  <si>
    <t>Summary of the Socio-demographic and School Contexts</t>
  </si>
  <si>
    <t>Source: THECB P-16 Initiatives Ad Hoc Data Files on grades 6-8 TAKS scale scores in 2007-2008.</t>
  </si>
  <si>
    <t>Note: No data for the Lancaster ISD are available for the 2005-2006 school year.</t>
  </si>
  <si>
    <t>On Middle School TAKS Indicators</t>
  </si>
  <si>
    <t>On Retention Rate in 6-12th Grades</t>
  </si>
  <si>
    <t>On High School Success Indicators</t>
  </si>
  <si>
    <t>Texas Higher Education Coordinating Board,  P-16 Specialists</t>
  </si>
  <si>
    <t>Gap Analysis  Task Group Members:</t>
  </si>
  <si>
    <t>Fidel Castillo, Tarrant County College</t>
  </si>
  <si>
    <t>Dr. Donna Crenshaw, DeSoto ISD</t>
  </si>
  <si>
    <t>Denise Davis, Early College High School Initiative</t>
  </si>
  <si>
    <t>Dr. Jeanne Gerlach,  University of Texas, Arlington</t>
  </si>
  <si>
    <t>Dr. Kizuwanda Grant, Mountain View College</t>
  </si>
  <si>
    <t>Dr. Francine Holland, Education Service Center, Region XI</t>
  </si>
  <si>
    <t>Dr. Barbara Lerner, Texas Woman's University</t>
  </si>
  <si>
    <t>Dallas County Community College District</t>
  </si>
  <si>
    <t>Dr. Allen Clark, Director of Institutional Research, University of North Texas</t>
  </si>
  <si>
    <t>Shaheen Begum, Graduate Assistant, Institutional Research and Accreditation, University of North Texas</t>
  </si>
  <si>
    <t>*Writers"</t>
  </si>
  <si>
    <t>Dr. Jim Roberts, University of North Texas</t>
  </si>
  <si>
    <t>Dr. Liliana Valadez, Dallas ISD</t>
  </si>
  <si>
    <t>Part 2</t>
  </si>
  <si>
    <t>Part 3</t>
  </si>
  <si>
    <t>Gap Analysis in Postsecondary Education</t>
  </si>
  <si>
    <t>Number of 9th grader cohort as other leavers</t>
  </si>
  <si>
    <t>Low SES</t>
  </si>
  <si>
    <t>Asian</t>
  </si>
  <si>
    <t>Economically Disadvantaged</t>
  </si>
  <si>
    <t>.</t>
  </si>
  <si>
    <t>Retention Rate for Low SES Middle and High School Students by ISD in 2006-2007</t>
  </si>
  <si>
    <t>Retention Rate for Male Middle and High School Students by ISD in 2006-2007</t>
  </si>
  <si>
    <t>Retention Rate for Female Male Middle and High School Students by ISD in 2006-2007</t>
  </si>
  <si>
    <t>Dr. Jean Keller, University of North Texas*</t>
  </si>
  <si>
    <t>Executive Summary</t>
  </si>
  <si>
    <t>Female</t>
  </si>
  <si>
    <t xml:space="preserve"> Hispanic</t>
  </si>
  <si>
    <t xml:space="preserve"> White</t>
  </si>
  <si>
    <t xml:space="preserve"> Male</t>
  </si>
  <si>
    <t>Table 55</t>
  </si>
  <si>
    <t>Descriptive Statistics and Group Differences between the State and the Regional Council on Grades 6-8 TAKS Scale Scores in 2008-09</t>
  </si>
  <si>
    <t>Council = State</t>
  </si>
  <si>
    <t>9.70***</t>
  </si>
  <si>
    <t>15.00***</t>
  </si>
  <si>
    <t>8.28***</t>
  </si>
  <si>
    <t>12.57***</t>
  </si>
  <si>
    <t>14.74***</t>
  </si>
  <si>
    <t>7.58***</t>
  </si>
  <si>
    <t>19.40***</t>
  </si>
  <si>
    <t>the rest of the State</t>
  </si>
  <si>
    <t>Source: The THECB P-16 Initiatives Ad Hoc Data on First-Time 9th Graders Taking Advanced Courses in 2008-2009.</t>
  </si>
  <si>
    <t>Source: The THECB P-16 Initiatives Ad Hoc Data on First-Time 9th Graders Advanced to 10th Grade on Time in 2007-2008.</t>
  </si>
  <si>
    <t>Number of students in each district's 9th grade cohort of 2004-05 that graduated in the same district in 2008 on MHP, RHSP, or DAP (transposed)</t>
  </si>
  <si>
    <t>Percentage of High School Graduates with RHSP, DAP, or MHP/IEP in 2007-08</t>
  </si>
  <si>
    <t>1997-98</t>
  </si>
  <si>
    <t>1998-99</t>
  </si>
  <si>
    <t>1999-00</t>
  </si>
  <si>
    <t>2000-01</t>
  </si>
  <si>
    <t>2001-02</t>
  </si>
  <si>
    <t>2002-03</t>
  </si>
  <si>
    <t>2003-04</t>
  </si>
  <si>
    <t>2004-05</t>
  </si>
  <si>
    <t>2007-08</t>
  </si>
  <si>
    <t>Change Rate of High School Graduates in Different Plans in 1998-2008</t>
  </si>
  <si>
    <t>Comparison of the Change Rate of High School Graduates with Different Plans in 1998-2008</t>
  </si>
  <si>
    <t>State in 2008</t>
  </si>
  <si>
    <t>State in 2009</t>
  </si>
  <si>
    <t>Council in 2008</t>
  </si>
  <si>
    <t>Council in 2009</t>
  </si>
  <si>
    <t>Source: THECB P-16 Initiatives Ad Hoc Data Files on grades 6-8 TAKS scale scores in 2008 and 2009.</t>
  </si>
  <si>
    <t>Effect Size</t>
  </si>
  <si>
    <t>% Over the Rank of 2100 in the State in 2008</t>
  </si>
  <si>
    <t>% Over the Rank of 2100 in the State in 2009</t>
  </si>
  <si>
    <t>% Over the Rank of 2100 in the Council in 2009</t>
  </si>
  <si>
    <t>% Over the Rank of 2400 in the State in 2009</t>
  </si>
  <si>
    <t>% Over the Rank of 2400 in the Council in 2009</t>
  </si>
  <si>
    <t>Differences for 2100 in 2009</t>
  </si>
  <si>
    <t>Rank Differences for 2400 in 2009</t>
  </si>
  <si>
    <t>% Over the Rank of 2100 in the Council in 2008</t>
  </si>
  <si>
    <t>% Over the Rank of 2400 in the State in 2008</t>
  </si>
  <si>
    <t>% Over the Rank of 2400 in the Council n 2008</t>
  </si>
  <si>
    <t>Differences for 2100 in 2008</t>
  </si>
  <si>
    <t>Rank Differences for 2400 in 2008</t>
  </si>
  <si>
    <t>Rank Difference in 2008</t>
  </si>
  <si>
    <t>Rank Difference in 2009</t>
  </si>
  <si>
    <t>Percentile Rank Differences of the Scale Scores of 2100 and 2400 between the State and the Regional Council in 2008 and 2009</t>
  </si>
  <si>
    <t>Retention Rate for All Middle and High School Students by ISD in 2007-2008</t>
  </si>
  <si>
    <t>Retention Rate for African American Middle and High School Students by ISD in 2007-2008</t>
  </si>
  <si>
    <t>Retention Rate for Hispanic Middle and High School Students by ISD in  2007-2008</t>
  </si>
  <si>
    <t>Retention Rate for White Middle and High School Students by ISD in  2007-2008</t>
  </si>
  <si>
    <t>Retention Rate for Native American Middle and High School Students by ISD in  2007-2008</t>
  </si>
  <si>
    <t>Retention Rate for Asian Middle and High School Students by ISD in  2007-2008</t>
  </si>
  <si>
    <t>Retention Rate for Low SES Middle and High School Students by ISD in  2007-2008</t>
  </si>
  <si>
    <t>Retention Rate for Male Middle and High School Students by ISD in  2007-2008</t>
  </si>
  <si>
    <t>Retention Rate for Female Male Middle and High School Students by ISD in  2007-2008</t>
  </si>
  <si>
    <t>Source: Texas Education Agency, Grade-Level Retention Data, 2007-2008</t>
  </si>
  <si>
    <t>Retention Rate for 6th Graders by Demographics for ISDs in 2007-08</t>
  </si>
  <si>
    <t>Retention Rate for 7th Graders by Demographics for ISDs in  2007-08</t>
  </si>
  <si>
    <t>Retention Rate for 8th Graders by Demographics for ISDs in  2007-08</t>
  </si>
  <si>
    <t>Retention Rate for 9th Graders by Demographics for ISDs in  2007-08</t>
  </si>
  <si>
    <t>Retention Rate for 10th Graders by Demographics for ISDs in  2007-08</t>
  </si>
  <si>
    <t>Retention Rate for 11th Graders by Demographics for ISDs in  2007-08</t>
  </si>
  <si>
    <t>Retention Rate for 12th Graders by Demographics for ISDs in  2007-08</t>
  </si>
  <si>
    <t>Retention Rate of All Students by Grade for Each ISD in 2007-08</t>
  </si>
  <si>
    <t>2007-2008</t>
  </si>
  <si>
    <t>Retention Rates by Demographic Variables in Grade 6 between 2006 and 2008</t>
  </si>
  <si>
    <t>Retention Rates for All Students by Grade between 2006 and 2008</t>
  </si>
  <si>
    <t>Retention Rates for Male Students by Grade between 2006 and 2008</t>
  </si>
  <si>
    <t>Retention Rates for Economically Disadvantaged Students between 2006 and 2008</t>
  </si>
  <si>
    <t>Source: Texas Education Agency, Grade-Level Retention Data, 2005-2006, 2006-2007, and 2007-2008</t>
  </si>
  <si>
    <t>Fort Worth</t>
  </si>
  <si>
    <t>2008-09</t>
  </si>
  <si>
    <t>Percentages of First-time 9th Graders Taking 10 Grade Level Courses in 2007-2008</t>
  </si>
  <si>
    <t>Percentages of First-time 9th Graders Taking 10 Grade Level Courses in 2008-2009</t>
  </si>
  <si>
    <t>All</t>
  </si>
  <si>
    <t>Black</t>
  </si>
  <si>
    <t>SES</t>
  </si>
  <si>
    <t>Native</t>
  </si>
  <si>
    <t>Table 62</t>
  </si>
  <si>
    <t>Table 64</t>
  </si>
  <si>
    <t>First-time 9th Graders Advanced to 10th Grade on Time in 2007-2008</t>
  </si>
  <si>
    <t>Table 63</t>
  </si>
  <si>
    <t>Twelfth Graders Taking Advanced Courses in 2008-2009</t>
  </si>
  <si>
    <t>Percentages of 12th Graders Taking Advanced Coursework in 2008-2009</t>
  </si>
  <si>
    <t>Percentages of 12th Graders Taking Advanced Coursework in 2007-2008</t>
  </si>
  <si>
    <t>Source: The THECB P-16 Initiatives Ad Hoc Data on 12th Graders Taking Advanced Coursework in 2008-2009.</t>
  </si>
  <si>
    <t>Table 65</t>
  </si>
  <si>
    <t>Table 66</t>
  </si>
  <si>
    <t>The Different Graduation Outcomes for the 9th Grade Cohort of 2004-2005 in 2007-2008</t>
  </si>
  <si>
    <t>Percentage of African American students in each district's 9th grade cohort of 2004-05 in different categories of outcomes</t>
  </si>
  <si>
    <t>Percentage of Asian students in each district's 9th grade cohort of 2004-05 in different categories of outcomes</t>
  </si>
  <si>
    <t>Percentage of Hispanic students in each district's 9th grade cohort of 2004-05 in different categories of outcomes</t>
  </si>
  <si>
    <t>Percentage of Native American students in each district's 9th grade cohort of 2004-05 in different categories of outcomes</t>
  </si>
  <si>
    <t>Percentage of White students in each district's 9th grade cohort of 2004-05 in different categories of outcomes</t>
  </si>
  <si>
    <t>Percentage of economically disadvantaged students in each district's 9th grade cohort of 2004-05 in different categories of outcomes</t>
  </si>
  <si>
    <t>Table 67</t>
  </si>
  <si>
    <t>Table 68</t>
  </si>
  <si>
    <t>Table 69</t>
  </si>
  <si>
    <t>Number of 9th grade cohort (2004-05 - 2007-08)</t>
  </si>
  <si>
    <t>Number of 9th grader cohort graduated on MHP in 2008</t>
  </si>
  <si>
    <t>Number of 9th grader cohort graduated on RHSP in 2008</t>
  </si>
  <si>
    <t>Number of 9th grader cohort graduated on DAP in 2008</t>
  </si>
  <si>
    <t>Number of 9th grader cohort as Continuers in 2008</t>
  </si>
  <si>
    <t>Number of 9th grader cohort Received GED in 2008</t>
  </si>
  <si>
    <t>Number of 9th grader cohort dropped out from 2003-04 through 2007-08</t>
  </si>
  <si>
    <t>State in 2007</t>
  </si>
  <si>
    <t>Council in 2007</t>
  </si>
  <si>
    <t>GED</t>
  </si>
  <si>
    <t>Drop Out</t>
  </si>
  <si>
    <t>Percentage of the 9th Grade Cohort of 2004-2005 on MHP in 2007 and 2008</t>
  </si>
  <si>
    <t>Percentage of the 9th Grade Cohort of 2004-2005 on RHSP in 2007 and 2008</t>
  </si>
  <si>
    <t>Percentage of the 9th Grade Cohort of 2004-2005 on DAP in 2007 and 2008</t>
  </si>
  <si>
    <t>Percentage of the 9th Grade Cohort of 2004-2005 on Continuers in 2007 and 2008</t>
  </si>
  <si>
    <t>Percentage of the 9th Grade Cohort of 2004-2005 on GED in 2007 and 2008</t>
  </si>
  <si>
    <t>Percentage of the 9th Grade Cohort of 2004-2005 on Drop Out in 2007 and 2008</t>
  </si>
  <si>
    <t>Percentage of the 9th Grade Cohort of 2004-2005 on Completion Rate I in 2007 and 2008</t>
  </si>
  <si>
    <t>Completion rate I</t>
  </si>
  <si>
    <t>Source: The THECB P-16 Initiatives Ad Hoc Data on the Outcomes of the 9th Grade Cohort of 2004-05</t>
  </si>
  <si>
    <t>Gap Analysis for Elementary Education (PK - Grade 5)</t>
  </si>
  <si>
    <t>Introduction to the 2009 Report</t>
  </si>
  <si>
    <t>Accountability Ratings and Adequate Yearly Progress (AYP) in 2008-2009</t>
  </si>
  <si>
    <t>4. Total ECE-12 Enrollment in the ISDs in the Regional Council in 2008 and 2009</t>
  </si>
  <si>
    <t>9. Comparison of the Annual Change Rate of Different Types of ECE-12 Students from 2003 to 2009</t>
  </si>
  <si>
    <t>10. The Average Annual Change Rate of Total ECE-12 Student Size from 2003 to 2009</t>
  </si>
  <si>
    <t>12. Accountability Ratings and Adequate Yearly Progress in the Regional Council from 2004 to 2009</t>
  </si>
  <si>
    <t>13. The Annual Change Rate of Accountability Ratings and AYP from 2004 to 2009</t>
  </si>
  <si>
    <t>14. The Net Annual Change Rate of Accountability Ratings from 2004 to 2009</t>
  </si>
  <si>
    <t>15. The Net Annual Change Rate of AYP from 2004 to 2009</t>
  </si>
  <si>
    <t>22. Percent of the Public Pre-K Children in Low SES in 2007-2008 and 2008-2009</t>
  </si>
  <si>
    <t>41. Report of TAKS Indicators - Met Standards, Grade 4 Writing between 2002-03 and 2008-09</t>
  </si>
  <si>
    <t>The Mean Scores on Secondary School TAKS between the State and the Regional Council in 2008 and 2009</t>
  </si>
  <si>
    <t>Percents of First-time 9th Graders Taking 10 Grade Level Courses by Demographic Group in 2007-2008 and 2008-2009</t>
  </si>
  <si>
    <t>Table 70</t>
  </si>
  <si>
    <t>Table 71</t>
  </si>
  <si>
    <t>Table 72</t>
  </si>
  <si>
    <t>46. Descriptive Statistics and Group Differences between the State and the Regional Council on Grades 6-8 TAKS Scale Scores in 2008-09</t>
  </si>
  <si>
    <t>48. Percentile Rank Differences of the Scale Scores of 2100 and 2400 between the State and the Regional Council in 2008 and 2009</t>
  </si>
  <si>
    <t>49. Retention Rates by Demographic Variables in Grade 6 between 2006 and 2008</t>
  </si>
  <si>
    <t>50. Retention Rates by Demographic Variables in Grade 7 between 2006 and 2008</t>
  </si>
  <si>
    <t>51. Retention Rates by Demographic Variables in Grade 8 between 2006 and 2008</t>
  </si>
  <si>
    <t>52. Retention Rates by Demographic Variables in Grade 9 between 2006 and 2008</t>
  </si>
  <si>
    <t>53. Retention Rates by Demographic Variables in Grade 10 between 2006 and 2008</t>
  </si>
  <si>
    <t>54. Retention Rates by Demographic Variables in Grade 11 between 2006 and 2008</t>
  </si>
  <si>
    <t>55. Retention Rates by Demographic Variables in Grade 12 between 2006 and 2008</t>
  </si>
  <si>
    <t>56. Retention Rates for All Students by Grade between 2006 and 2008</t>
  </si>
  <si>
    <t>57. Retention Rates for African American Students by Grade between 2006 and 2008</t>
  </si>
  <si>
    <t>58. Retention Rates for Hispanic Students by Grade between 2006 and 2008</t>
  </si>
  <si>
    <t>59. Retention Rates for Male Students by Grade between 2006 and 2008</t>
  </si>
  <si>
    <t>60. Retention Rates for Female Students by Grade between 2006 and 2008</t>
  </si>
  <si>
    <t>61. Retention Rates for Economically Disadvantaged Students by Grade in between 2006 and 2008</t>
  </si>
  <si>
    <t>Rest of State in 2008</t>
  </si>
  <si>
    <t>Rest of State in 2009</t>
  </si>
  <si>
    <t xml:space="preserve">          2. The mean scale scores were weighted by frequency.</t>
  </si>
  <si>
    <t xml:space="preserve">          3. *** indicates significance at the .001 level.</t>
  </si>
  <si>
    <t>Retention Rates in 6-12th Grades in 2006-2008</t>
  </si>
  <si>
    <t>Retention Rates by Demographic Variables at Grade 7 between 2006 and 2008</t>
  </si>
  <si>
    <t>First-time 9th Graders Taking Advanced Courses in 2008-2009</t>
  </si>
  <si>
    <t>Numbers and Percents of First-time 9th Graders Advanced to 10th Grade on Time in 2006-07</t>
  </si>
  <si>
    <t>Numbers and Percents of First-time 9th Graders Advanced to 10th Grade on Time in 2007-08</t>
  </si>
  <si>
    <t>Source: The THECB P-16 Initiatives Ad Hoc Data on 12th Graders Taking Advanced Coursework in 2007-08 and 2008-09.</t>
  </si>
  <si>
    <t>Note: The total for the council was based on the sum of the 14 districts, rather than the provided regional council total.</t>
  </si>
  <si>
    <t>Note 1: All = African American + Hispanic + Asian + Native American + White</t>
  </si>
  <si>
    <t xml:space="preserve">         2: There are minor differences between the total for the council based on the sum of the 14 districts and the provided regional council total. The former is used.</t>
  </si>
  <si>
    <t>Note: There are minor differences between the total for the council based on the sum of the 14 districts and the provided regional council total. The former is used.</t>
  </si>
  <si>
    <t>45. The Mean Scores on Secondary School TAKS between the State and the Regional Council in 2008 and 2009</t>
  </si>
  <si>
    <t>Overall Retention Rates by Grade between 2006 and 2008</t>
  </si>
  <si>
    <t>62. Overall Retention Rates by Grade between 2006 and 2008</t>
  </si>
  <si>
    <t>First Time 9th Graders Advanced to 10th Grade on Time in 2007-2008</t>
  </si>
  <si>
    <t>Ninth Graders Taking 10th Grade Level Courses in 2008-2009</t>
  </si>
  <si>
    <t>Sixth-Eighth Grade TAKS Results in 2008-2009</t>
  </si>
  <si>
    <t>Retention Rates in Grades 6-12 in 2006, 2007, and 2008</t>
  </si>
  <si>
    <t>Twelfth Graders Taking Advanced Coursework in 2008-2009</t>
  </si>
  <si>
    <t>Outcomes of the 9th Grader Cohort of 2004-2005</t>
  </si>
  <si>
    <t>Track the Change - the Annual Change Rate of High School Students Graduated on MHP/IEP, RHSP, and DAP from 1997-1998 to 2007-2008</t>
  </si>
  <si>
    <t>College-Ready for Both English Language Arts and Mathematics and Enrollment for the Class of 2008</t>
  </si>
  <si>
    <t>College-Ready Graduates by Demographic Groups in the Classes of 2006, 2007, and 2008</t>
  </si>
  <si>
    <t>Track the Change - College-Ready on TSI - Higher Education Readiness by Demographic Groups between 2003-04 and 2008-09</t>
  </si>
  <si>
    <t>High School Graduates of North Texas Enrolled in Texas Public or Independent Higher Education from 2007 to 2009</t>
  </si>
  <si>
    <t>High School Graduates That Earn Higher Education Degree or Certificate in 6 Years or Less in Classes of 2000, 2001 and 2002</t>
  </si>
  <si>
    <t>Universities that Offered Baccalaureate Degrees to High School Graduates in Classes of 2000, 2001, and 2002</t>
  </si>
  <si>
    <t>Summary on Postsecondary Education</t>
  </si>
  <si>
    <t>the Rest of the State</t>
  </si>
  <si>
    <t>The Change Trend of High School Students Graduates with RHSP, MHP/IEP, or DAP between 1997-1998 and 2007-2008</t>
  </si>
  <si>
    <t>Percentage of all students in each district's 9th grade cohort of 2003-04 in different categories of outcomes</t>
  </si>
  <si>
    <t>Percent Over the Percentile Ranks of the Scale Score of 2100 or 2400 in the Regional Council and the State in 2008 and 2009</t>
  </si>
  <si>
    <t>Source: THECB P-16 Initiatives Ad Hoc Data Files on grades 6-8 TAKS scale scores in 2008-2009.</t>
  </si>
  <si>
    <t>Retention Rates by Demographic Variables at Grade 8 between 2006 and 2008</t>
  </si>
  <si>
    <t>Retention Rates by Demographic Variables at Grade 9 between 2006 and 2008</t>
  </si>
  <si>
    <t>Retention Rates by Demographic Variables at Grade 10 between 2006 and 2008</t>
  </si>
  <si>
    <t>Retention Rates by Demographic Variables at Grade 11 between 2006 and 2008</t>
  </si>
  <si>
    <t>Retention Rates by Demographic Variables at Grade 12 between 2006 and 2008</t>
  </si>
  <si>
    <t>Retention Rates for African American Students by Grade between 2006 and 2008</t>
  </si>
  <si>
    <t>Retention Rates for Hispanic Students by Grade between 2006 and 2008</t>
  </si>
  <si>
    <t>Retention Rates for Female Students by Grade between 2006 and 2008</t>
  </si>
  <si>
    <t>Percent of First-time 9th Graders Advanced to 10th Grade on Time in 2007-08</t>
  </si>
  <si>
    <t>Percent of First-time 9th Graders Advanced to 10th Grade on Time in 2006-07 and 2007-08</t>
  </si>
  <si>
    <t>Percent of 12th Graders Taking Advanced Coursework in 2008-2009</t>
  </si>
  <si>
    <t>Percent of the 9th Grade Cohort of 2004-2005 in Different Demographic Groups by Categories of Outcomes in 2007-2008</t>
  </si>
  <si>
    <t>Source: The THECB P-16 Initiatives Ad Hoc Data on the Outcomes of the 9th Grade Cohort of 2004-05.</t>
  </si>
  <si>
    <t>Percent of the 9th Grade Cohorts of 2003-04 and 2004-05 on MHP in 2007 and 2008</t>
  </si>
  <si>
    <t>Percent of the 9th Grade Cohorts of 2003-04 and 2004-05 on RHSP in 2007 and 2008</t>
  </si>
  <si>
    <t>Percent of the 9th Grade Cohorts of 2003-04 and 2004-05 on DAP in 2007 and 2008</t>
  </si>
  <si>
    <t>Percent of the 9th Grade Cohorts of 2003-04 and 2004-05 on Continuers in 2007 and 2008</t>
  </si>
  <si>
    <t>Percent of the 9th Grade Cohorts of 2003-04 and 2004-05 on GED in 2007 and 2008</t>
  </si>
  <si>
    <t>Percent of the 9th Grade Cohorts of 2003-04 and 2004-05 on Dropout in 2007 and 2008</t>
  </si>
  <si>
    <t>Percentage of all students in each district's 9th grade cohort of 2004-05 in different categories of outcomes</t>
  </si>
  <si>
    <t>Note: All students = African American + Hispanic + White + Asian + Native American</t>
  </si>
  <si>
    <t>Source: The THECB P-16 Initiatives Ad Hoc Data on the Outcomes of the 9th Grade Cohorts of 2003-04 and 2004-05.</t>
  </si>
  <si>
    <t>The Change Trend of High School Graduates with RHSP, MHP/IEP, and DAP between 1997-1998 and 2007-2008</t>
  </si>
  <si>
    <t>Table 73</t>
  </si>
  <si>
    <t>Percent of First-time 9th Graders Taking 10 Grade Level Courses (English II, Geometry, or World History) in 2008-2009</t>
  </si>
  <si>
    <t>• Again, the African American, Hispanic, low SES, and male groups were higher than the White and female groups as in the previous year.</t>
  </si>
  <si>
    <t>• The regional council had grown slightly faster than the state from 2007 to 2008, thus, the gap between the council and state had been reduced.</t>
  </si>
  <si>
    <t>• Like the previous cohort, the 9th grade cohort of 2004-05 had the highest ratio of students graduating on RHSP in the school year of 2007-08 in all of the five demographic groups in the state, the regional council, and the 14 ISDs. In addition, both the state and the regional council had demonstrated increases on RHSP, decreases on MHP, and few changes on DAP from 2007 to 2008.</t>
  </si>
  <si>
    <t>• The trend analysis on High School Graduates Plan indicates that the state, the regional council, and the member school districts all had positive growth on RHSP, negative decline on MHP, and little change on DAP in the 11-year period from the school years of 1997-98 to 2007-08.</t>
  </si>
  <si>
    <t>72. The Change Trend of High School Students Graduates with RHSP, MHP/IEP, and DAP between 1997-1998 and 2007-2008</t>
  </si>
  <si>
    <t>73. Comparison of the Change Rate of High School Graduates with Different Plans in 1998-2008</t>
  </si>
  <si>
    <t>76. Change Rate of High School Graduates Being College-Ready on English Language Arts between 2007 and 2008</t>
  </si>
  <si>
    <t>75. Percent of High School Graduates College-Ready for English Language Arts in the Classes of 2006, 2007, and 2008</t>
  </si>
  <si>
    <t>77. Percent of High School Graduates Being College-Ready in Mathematics in the Classes of 2006, 2007, and 2008</t>
  </si>
  <si>
    <t>78. Change Rate of High School Graduates Being College-Ready on Mathematics between 2007 and 2008</t>
  </si>
  <si>
    <t>79. Percent of High School Graduates College-Ready for Both Language Arts and Mathematics for Classes of 2006, 2007, and 2008</t>
  </si>
  <si>
    <t>80. Change Rate of High School Graduates Being College-Ready on Both English Language Arts and Mathematics between 2007 and 2008</t>
  </si>
  <si>
    <t>81. Percent of High School Graduates College-Ready on Higher Education Components in English Language Arts between 2004 and 2009</t>
  </si>
  <si>
    <t>82. Growth Rates of College-Ready on TSI's Higher Education Readiness Components on English Language Arts in 2004-2009</t>
  </si>
  <si>
    <t>83. Percent of High School Graduates College-Ready on TSI - Higher Education Readiness Components in Mathematics between 2004 and 2009</t>
  </si>
  <si>
    <t>84. Growth Rates of College-Ready on TSI's Higher Education Readiness Components on Math between 2004 and 2009</t>
  </si>
  <si>
    <t>85. Percent of Postsecondary Enrollment for the High School Graduates in the Four North Texas Counties from 2007 to 2009</t>
  </si>
  <si>
    <t>86. Percent of 4-year Enrollment for the High School Graduates in the Four North Texas Counties from 2007 to 2009</t>
  </si>
  <si>
    <t>87. Percent of 2-year Enrollment for the High School Graduates in the Four North Texas Counties from 2007 to 2009</t>
  </si>
  <si>
    <t>88. Percent of Postsecondary Enrollment in the North Texas Regional P-16 Council between 2007 and 2009</t>
  </si>
  <si>
    <t>89. Percent of 4-Year Enrollment in the North Texas Regional P-16 Council in 2006-07, 2007-08, and 2008-09</t>
  </si>
  <si>
    <t>90. Percent of 2-Year Enrollment in the North Texas Regional P-16 Council in 2007, 2008, and 2009</t>
  </si>
  <si>
    <t>91. Percent of Receiving Degree/Certificate for Three Types of College Starters of High School Graduates in 2000-2002</t>
  </si>
  <si>
    <t>92. Percent of High School Graduates in Classes of 2000-2002 Received Baccalaureate Degree by Universities in Texas</t>
  </si>
  <si>
    <t>93. Percent of High School Graduates in Classes of 1999-2001 vs. 2000-2002 Received Baccalaureate Degree by Universities in Texas</t>
  </si>
  <si>
    <t>Appendix A:  Summary of the 2008 Gap Analysis Report</t>
  </si>
  <si>
    <t>Appendix B:  Recommendations in the 2008 Gap Analysis Report</t>
  </si>
  <si>
    <t>Appendix C:  North Texas Regional P-16 Council Meeting Minutes in 2009</t>
  </si>
  <si>
    <t>47. Percent Over the Percentile Ranks of the Scale Score of 2100 or 2400 in the Regional Council and the State in 2008 and 2009</t>
  </si>
  <si>
    <t>65. Percent of First-time 9th Graders Advanced to 10th Grade on Time in 2007-08</t>
  </si>
  <si>
    <t>66. Percent of First-time 9th Graders Advanced to 10th Grade on Time in 2006-07 and 2007-08</t>
  </si>
  <si>
    <t>67. Percent of 12th Graders Taking Advanced Coursework in 2008-2009</t>
  </si>
  <si>
    <t>Percents of 12th Graders Taking Advanced Coursework by Demographic Groups in 2008 and 2009</t>
  </si>
  <si>
    <t>69. Percent of the 9th Grade Cohort of 2004-2005 in Different Demographic Groups by Categories of Outcomes in 2007-2008</t>
  </si>
  <si>
    <t>Percents of the 9th Grade Cohorts of 2003-04 and 2004-05 in Different Categories of Outcomes by Demographic Groups in 2007 and 2008</t>
  </si>
  <si>
    <t>• The retention rate had typically declined in the three-year period from 2005-06 to 2007-08 in the 17 entities for all of the grades but Grades 10 and 12.</t>
  </si>
  <si>
    <t>16. Number of Years on 'Met AYP' or 'Missed AYP' between 2004 and 2009 in the 14 ISDs</t>
  </si>
  <si>
    <t>19. Percent of the Public PK Children in Different Ethnic Groups in 2008-2009</t>
  </si>
  <si>
    <t>23. The Annual Change Rate of Public Pre-K Enrollment from 2004 to 2009</t>
  </si>
  <si>
    <t xml:space="preserve">40. The Average Annual Change Rate on Grade 3 TAKS Reading between 2002-03 and 2008-09 </t>
  </si>
  <si>
    <t>42. The Average Annual Change Rate on Grade 4 TAKS Writing between 2002-03 and 2008-09</t>
  </si>
  <si>
    <t>43. Report of TAKS Indicators - Met Standards, Grade 5 Mathematics in 2003-2009</t>
  </si>
  <si>
    <r>
      <t>Gap Analysis Report 2009</t>
    </r>
    <r>
      <rPr>
        <sz val="16"/>
        <rFont val="Times New Roman"/>
        <family val="1"/>
      </rPr>
      <t xml:space="preserve">
</t>
    </r>
    <r>
      <rPr>
        <b/>
        <sz val="16"/>
        <rFont val="Times New Roman"/>
        <family val="1"/>
      </rPr>
      <t>Table of Contents</t>
    </r>
  </si>
  <si>
    <t>Gap Analysis Report 2009</t>
  </si>
  <si>
    <t>The gap analysis for secondary education this year is organized in the same way as that in 2008. It also contains the three identical sections as in the 2008 Gap Analysis Report with updated data: (1) the TAKS performances in middle school grades in 2008-2009, (2) the retention rates from 2006 to 2008, and (3) high school success factors. The last section on high school success has four components: (a) the 9th graders taking advanced courses in 2008-09, (b) the 9th graders advanced to 10th grade on time in the school year of 2007-08, (c) the 12 graders taking advanced coursework in 2008-09, and (d) the different graduation outcomes for the 9th grade cohort of 2004-05 in the school year of 2007-08. All of these data elements but the retention rates are from the THECB-provided data files. On retention rate, as the data file from the THECB P-16 Initiatives seemed to have missing data, the grade-level retention data from the Division of Accountability Research of the Texas Education Agency were utilized (http://ritter.tea.state.tx.us/acctres/retention/years.html). It should be pointed out that the data analysis requirement on the retention rates for 6th-8th grades in 2007-08 suggested by the THECB P-16 Initiatives had been expanded to 6th-12th grades in all of the available three school years of 2005-06, 2006-07, and 2007-08 on the website of the Division of Accountability Research of TEA.Analysis Report with updated data: (1) the TAKS performances in middle school grades in 2008-2009, (2) the retention rates from 2006 to 2008, and (3) high school success factors. The last section has four components: the 9th graders taking advanced courses in 2008-09, the 9th graders advanced to 10th grade on time in the school year of 2007-08, the 12 graders taking advanced coursework in 2008-09, and the different graduation outcomes for the 9th grade cohort of 2004-05 in the school year of 2007-08. All of these data elements but the retention rate are from the THECB-provided data files. On retention rate, as the provided data from the THECB P-16 Initiatives seem to have missing data, the Grade-Level Retention Data from the Division of Accountability Research of the Texas Education Agency are used (http://ritter.tea.state.tx.us/acctres/retention/years.html). It should be noted that the data analysis requirement on the retention rates for 6th-8th grades in 2007-08 from the THECB P-16 Initiatives has been expanded to 6-12th grades in all of the available three school years of 2005-06, 2006-07, and 2007-08 on the TEA’s website.</t>
  </si>
  <si>
    <t>As in last year’s data file, the THECB P-16 Initiatives Division provided the data distributions in terms of frequency and the cumulative frequency at each TAKS scale score at the district and regional council level in 6th grade reading and mathematics; 7th grade reading, mathematics, and writing; and 8th grade reading, mathematics, and science in 2008-2009. These data were examined in the same way as in the 2008 Gap Analysis Report for the group differences between the state and the regional council. They were also compared for the differences of percentile ranks in the state and the council on the scores of 2100 and 2400, which were the two threshold points for meeting the passing or the commended standards. However, as the distribution pattern for each TAKS test between the state and the regional council was projected to be very similar to each other based on last year’s result, the distribution patterns of the eight TAKS tests in the form of boxplots in the state and the regional council were dropped for the sake of brevity this year. The second modification is that whereas the 2008 Gap Analysis Report used the state grand total in examining the group differences between the council and the state, this report took the frequencies for the regional council away from the state grand total. Thus, the group differences on the TAKS scale scores were re-defined as between the regional council and the rest of the state (thereafter, the state). Finally, the effect size in Cohen's d is computed to demonstrate the difference of the gain scores between state and the council from 2008 to 2009 on each test.</t>
  </si>
  <si>
    <t>Table 45 below displays the mean TAKS scale scores in the regional council and the state on each test in 2008 and 2009. It clearly shows that the TAKS in all of the cases but Grade 6 reading had increased from 2008 to 2009 in both the state and the regional council. The change pattern on each of the TAKS tests in the state and the regional council from 2008 to 2009 appeared to be similar to each other, that is, no much change on Grade 6 mathematics and reading, and Grade 7 reading, but notable gains on other tests. In general, Grade 7 mathematics, Grade 8 mathematics and science had the lowest means in the two years in the state and the council. Finally, the council seemed to be slightly lower than the state in 2009 as in 2008.</t>
  </si>
  <si>
    <t>New to this year’s report, the effect size for the difference of the gain scores between the council and the state is computed for each TAKS test. The effect size is defined as the ratio of the net gain score by the pooled standard deviation, where the net gain score is the difference between the gain score in the council and the gain score in the state. The pooled standard deviation is estimated as the average of the SDs for the state in the two years by ignoring the influence of the council for two reasons. First, the sample size in the council was much smaller than that in the state. Second, the values of the standard deviation in the state and the council in the two years were all similar to one another in each of the eight TAKS tests. Please note that the means and SDs for the eight TAKS tests in 2008 were from the 2008 report. Table 46 indicates that the effect sizes were usually very small. Relatively, Grade 7 writing had the largest effect size of .03, implying the council had the biggest gain over the state from 2008 to 2009. On the other hand, the council comparatively had decreased the most in Grade 6 reading from 2008 to 2009.</t>
  </si>
  <si>
    <t>In addition to comparing the means between the council and the state, this report also inspects the percentile ranks of the TAKS scale scores 2100 and 2400 as in the last report. However, the procedures to derive the percentile ranks were simpler this year due to the inclusion of the Dallas ISD in the regional council. The first step was simply to make the TAKS scores in the council identical to those in the state. If certain scores appeared in the state but not in the council, these scores had to be added to the score list for the council with zero frequencies. The next step was to adjust the accumulated frequencies by taking into account into these newly added scores with zero frequencies. Finally, the percents for the scores of 2100 and 2400 in the council or the state indicate the percentile ranks of the two scores, respectively. For instance, the percentile rank of 2100 on Grade 6 mathematics in the state was 21.6%, whereas the rank position for the same score was 23.30% in the council. Hence, the state outperformed the council 1.7% on the score of 2100 in Grade 6 mathematics. In other words, lower percentile rank indicates better performance. Nevertheless, a shorter bar on a bar chart typically indicates a worse performance. To be consistent with the popular practices, the table below displays the percent over the percentile rank rather than the percentile rank itself, which is the difference between 100% and the original percentile rank. In this way, a higher bar indicates a better performance.</t>
  </si>
  <si>
    <t>% over the Percentile Rank of 2100</t>
  </si>
  <si>
    <t>% over the Percentile Rank of 2400</t>
  </si>
  <si>
    <t>Table 48 below further exaggerates the differences of the percentile ranks between the state and the regional council on the scores of 2100 and 2400 in the school years of 2007-08 and 2008-09. For instance, on Grade 6 mathematics, the state performed 2% better than the regional council at the score of 2100 in 2008, but the advantage had slightly declined to 1.7% in 2009. For the score of 2400, the council outperformed the state 0.6% in 2008, and it expanded the advantage to 1.3% in 2009. In all of the other cases, the state had performed better than the council. However, the advantage of the state over the council had undergone some changes from 2008 to 2009. In some cases, the state was still better than the council in 2009 but the gap had been narrowed. In other words, the council had grown faster than the state from 2008 to 2009. In other cases, the gap between the state and the council had become wider from 2008 and 2009. Still in other cases, the state and council had similar changes, resulting in the gap in 2009 similar to that in 2008. To further categorize these dynamic changes on the TAKS tests in the state and the council in the two years, an artificial criterion of ±0.5% was used. In other words, if a percentile rank difference between the state and council from 2008 to 2009 was within the range of ±0.5%, it was considered as no change. For example, the state was 2.0% higher than the council in Grade 6 mathematics on the score of 2100 in 2008, and the advantage had shrunk to 1.7% in 2009. Since the change of -0.3% is within the range of |.5%|, it was deemed as no change from 2008 to 2009. Based on these rules of thumbs, the state demonstrated more gains over the council in Grade 6 reading, Grades 7 and 8 mathematics at the score of 2100, and Grade 8 science. The gap had been closing from 2008 to 2009 on Grade 6 mathematics at the score of 2400, Grade 7 writing at the score of 2100, and Grade 8 reading at the score of 2400. The state had kept the similar advantages over the council in 2009 as in 2008 on Grade 6 mathematics at the score of 2100, Grade 7 mathematics at the score of 2400, Grade 7 reading, Grade 7 writing at the score of 2400, Grade 8 mathematics on the score of 2400, and Grade 8 reading at the score of 2100.</t>
  </si>
  <si>
    <t>The above analysis on the TAKS performances in middle school has demonstrated that the regional council was still generally statistically lower than the state at the .001 level with trivial or small practical significances in 2009 as in 2008. The relatively low performances in Grade 7 mathematics and Grade 8 mathematics and science found in 2008 again held true in 2009. Whereas the council was still typically lower than the state in 2009 on the means of the TAKS scores, the state-council gap had become slightly narrowed in Grade 6 mathematics, Grade 7 mathematics and writing, and Grade 8 reading from 2008 to 2009. On the other hand, the gap between the state and council had been somewhat widen on Grade 6 reading, Grade 8 mathematics, and Grade 8 science in the same period. The state was not only higher than the council on the means of the TAKS tests except for that on Grade 6 mathematics, but it also outperformed the council on the percentile ranks for the scores of 2100 and 2400 in all of the cases except the one on the score of 2400 in Grade 6 mathematics as in the previous year. Similar to the dynamic changes on the state-council gaps on the means, the differences on the percentile ranks for the scores of 2100 and 2400 between the state and the council had also undergone up-and-down movements. The council had been closing the gaps on Grade 6 mathematics on the score of 2400, Grade 7 writing on the score of 2100, and Grade 8 reading at the score of 2400. On the other hand, the gaps on the percentile ranks for the scores of 2100 and 2400 between the state and the council had been widen on Grade 6 reading, Grades 7 and 8 mathematics at the score of 2100, and Grade 8 science from 2008 to 2009.</t>
  </si>
  <si>
    <t>One of the key findings on the TAKS scores in middle school was that the state or the council did not have much change on the average score for each of the eight tests in 2008 and 2009 as shown in Table 45. Why so? What were held constant across the grades/subject areas/years on these TAKS tests? For instance, did these TAKS tests maintain the same degree of difficulty across the grades and subject areas over the years?  In other words, were the TAKS scores just a reflection of students' performances by holding the same criteria across the tests over the years or a reflection of mixed factors? If these TAKS tests were not comparable across the grades/subject areas/ school years, then it would be worthless to compare the changes across the grade/subjects/years. The only thing meaningful then would be to compare the performances between the council and state on each test in a particular year, separately. Subsequently, the meaningful practical question in this case would be to identify the mechanism that drove the different performances on a particular test in 2009. However, if the TEA had tried to keep the TAKS scale scores comparable across the grades/subject areas/school years, then the relevant practical question would be why certain TAKS tests had lower scores than others, or why the state-council gap had been narrowed in some cases, but widen or virtually no changes in other cases. In short, we need to identify the manageable factors such as the influences of the administrators’ leadership in the school/district, the efforts of teacher/student, and instructional programs on the TASK performances. We have sent an inquiry email to the Student Assessment Division at TEA to clarify these issues one month ago, unfortunately, no responses have been received yet by the time of this writing.</t>
  </si>
  <si>
    <t>The analysis on retention rate in this year’s report follows the same patterns and procedures as in the previous one. It still uses the data from the TEA's Division of Accountability Research (http://ritter.tea.state.tx.us/acctres/entry.html), but expands to include the latest data in the school year of 2007-08. It also continues to target on 6th-12th grades, beyond the requirement from the THECB P-16 Initiatives on 6th-8th grades. In other words, this report focuses on the retention rates on 6th-12th grades from 2006 to 2008. It again analyzes the data from three different perspectives as in the previous report: (1) the retention rates in different demographic groups between 2006 and 2008 by educational constituent in different grades with one table for each grade, (2) the retention rates in different grades between 2006 and 2008 by educational constituent in different demographic groups with one table for each group, and (3) the overall retention rates in different educational constituents by grade between 2006 and 2008.</t>
  </si>
  <si>
    <t>Tables 49-55 show the retention rates in 6th-12th grades in the seven groups by educational constituents in the school years of 2005-06, 2006-07, and 2007-08. These graphs demonstrate how the collective and the individual groups in each educational entity had changed in the three years. The first table in this series is Table 49 on Grade 6. It indicates that the retention rates in 6th grade were usually less than 2% in the state, the two local ESC regions, and most of the 14 member school districts in the North Texas Regional P-16 Council. In addition, Regions 10 and 11 demonstrated lower ratios than the state. Furthermore, the rates appeared to decline in every group in the state and Region 11. However, the retention rates in Region 10 and at the district level did not seem to have any consistent tendency possibly due to the small ratios. For the individual groups, the African American, Hispanic, low SES, and male groups generally had higher rates than the White and female groups.</t>
  </si>
  <si>
    <t>Similar to Table 49, the table below shows the retention rates in 7th grade in the 17 entities for the seven groups in the school years of 2006, 2007, and 2008. The retention rates were generally less than 3% in the three years. Additionally, these rates had declined over the three years in the state and Regions 10 and 11. However, the change pattern of the retention rates at the district level was not consistent as that in the state or regions.  For the ethnic groups in the state and the two ESC regions, African American and Hispanic had been higher than White. Similarly, male had had higher retention rates than female. The low SES group also had displayed relatively high retention rates. Nevertheless, these group differences were not necessarily true in every district, possibly due to small group sizes for certain groups in some of the ISDs.</t>
  </si>
  <si>
    <t>Table 51 displays the retention rates in 8th grade in the 17 entities for the seven groups in the same three school years. The retention rates were similar to those in Grades 6 and 7, typically less than 3% in the state and Regions 10 and 11 in the three years. However, unlike the decline tendency from 2006 to 2007, the retention rates had increased from 2007 to 2008 in nearly every group in the state and the two regions. In many cases, the retention rates in 2008 were the highest in the three years. Nevertheless, the pattern of group differences found in Grades 6 and 7 still held true in Grade 8 in general, that is, the African American, Hispanic, low SES, and male groups were higher than the White and female groups.</t>
  </si>
  <si>
    <t>The retention rate at Grade 9 suddenly jumped to over 13% in the state and the two ESC regions, typically around 15%, as shown in Table 52. Most of the individual groups in the 14 districts also had high retention rates, normally in the range of 10% and 25%. Fortunately, the retention rates had gradually declined in the state, two ESCs, and most of the school districts over the three years. The pattern of group differences identified in 6th-8th grades again existed in the 9th grade. The African American, Hispanic, low SES, and male groups were about twice as high as the White and female groups.</t>
  </si>
  <si>
    <t>Tables 53-55 below indicate that the retention rates in 10-12th grades generally had dropped to the half way of the pike in Grade 9. However, the retention rates in the school years of 2006, 2007, and 2008 did not change in a linear way anymore. They appeared to have gradually declined each year in 10-11th grades, but had slightly increased in 12th grade in the state, two ESCs, and most of the school districts in the three year. The pattern of the group differences in the earlier grades was again observed in Grades 10-12. In other word, the African American, Hispanic, low SES, and male groups have higher retention rates than the White and female groups.</t>
  </si>
  <si>
    <t>Tables 56-61 below display the retention rates in 6th-12th grades in the three school years in the collective and six individual groups by educational entity. Please note that only the data for the state and the two ESCs are displayed in this document. For the data at the district level, refer to the Excel document for details. These tables had the advantage of capturing the dynamic changes over the grades for one particular group in the three years. The first table, Table 56, clearly shows that the retention rates in the collective group were usually less than 2% in Grade 6; less than 3% in Grades 7 and 8; around 15% in Grade 9; around 8% in Grade 10; approximately 6% in Grade 11; and finally around 7% in Grade 12 in the state and Regions 10 and 11. Although the exact percentages were different in the districts, the pattern of change over the grades at the district level was fairly the same as that in the state and the two ESCs as described above. Within the three years, the retention rates appeared to somewhat decline every year in all grades but Grades 8 and 12 in the state and the two ESCs. However, the change pattern of the retention rates over time in the state and Regions 10 and 11 did not necessarily appear in every district. Overall, Region 11 had lower rates than the neighboring Region 10 which had been similar to the state across the grades over the three years. The other tables from Table 57 to Table 61 on the retention rates in the six individual groups basically demonstrated the same change patterns across the grades and over time as those in the collective group, although the percentages varied from table to table.</t>
  </si>
  <si>
    <t>Finally, the retention rates in the 17 entities over the three years are concurrently displayed for each of the seven grades in Table 62. Such a presentation makes it possible to simultaneously compare the retention rates in the 17 entities in each of the seven grades. In addition, it enables the readers to perceive the changes over the three years in these educational constituents at once at each grade. In 6th grade, the state, Regions 10 and 11, and most of the ISDs had rates less than 1%. The only exception seemed to be the Lancaster ISD which had rates between 3% and 6% in the three years. The rates had generally declined in the three years. The retention rates in Grade 7 were typically less than 2%. However, several ISDs had rates over 3% consecutively in the three years. In general, the retention rate had decreased in the three years in the 17 entities. The retention rates in Grade 8 were also usually less than 2% in the three years. The biggest difference between Grade 8 and Grades 6 and 7 was that the retention rate on Grade 8 seemed to have increased from 2007 to 2008, whereas it had declined on Grades 6 and 7 in the same period. The exact reason for this phenomenon is unknown. The rates in Grade 9 were often around 15% in the educational constituents. But, the Dallas and Irving ISDs had rates greater than 15% in the three years. The good news is that these two districts had declined within the three years as most of the other entities. The retention rates in Grade 10 were normally less than 8% in the 17 entities, and they had declined somewhat in the three years. However, several ISDs either had rates continuously greater than 10% in the three years or had a notable increase from 2007 to 2008. In Grade 11, most of the 17 entities had rates around 6% or less in the three years. But there were several exceptions at the district level. For instance, the DeSoto ISD had rates over 8% in the three years. In addition, unlike the tendency of decline in the state and Region 11, Region 10 had increased from 2007 to 2008. Finally, the retention rates in Grade 12 were normally below 8% in the state, the two ESC regions, and the 14 ISDs in the three years. The extremely high rate of 90.9% in the Lancaster ISD in the school year of 2005-06 seemed to be an outlier. However, the retention rates in 12th grade had somewhat increased in the three-year period. We do not know the exact reasons why the rates in the 8th and 12th grades had a tendency to increase, whereas the rates in other grades tended to decrease in the three years.</t>
  </si>
  <si>
    <t>In summary, the findings on retention rate in secondary schools can be described as follows. First, on group differences, the African American, Hispanic, low SES, and male groups typically had higher retention rates than the White and female groups. Second, on grade differences, the retention rate was generally less than 2% in 6-8th grades, but jumped sharply to around 15% at the 9th grade, and then dropped to about 7% in 10-12th grades. Within the last three years in high school, the retention rates in10th and 12th grades seemed to be higher than that in 11th grade. Third, on temporal precedence, the retention rate usually had decreased from 2005-2006 to 2007-2008 in all grades except for 8th and 12th grades.  The implications of these findings are that, in order to decrease the retention rate in secondary schools, we need to concentrate on the groups, districts, or grades with high retention rates. Specifically, we should focus on: (a) the African American, Hispanic, low SES, and male groups; (b) the high-school grades, especially 9th and 12th grades; and (c) some districts with relatively high rates consistently across the grades and the school year. Obviously, we should again identify the best practices in the mostly improved districts and learn from these ISDs. Finally, we also need to understand the underlying reasons why the retention rate had increased in 8th and 12th grades, whereas it had declined in other secondary grades.</t>
  </si>
  <si>
    <t>For the success factors in high school, the THECB P-16 Initiatives Division selected the same four data elements in 2009 as in the last year, but with the data point moving forward one year. Thus, in this report, we focus on: (a) the first-time 9th graders taking 10th grade level courses in either English II, Geometry, or World History in 2008-2009, (b) the first-time 9th graders advanced to 10th grade on time in 2007-2008, (c) the 12th graders taking AP/IB course(s) or advanced courses in CTE in 2008-2009, and (d) the different outcomes for the 2004-2005 9th grade cohort in 2007-2008. Also in this report, we add the latest data in the school year of 2007-08 to the previous trend analysis on graduation plans by using the High School Graduates Longitudinal Analysis report from the Texas PK-16 Public Education Information Resources (TPEIR).</t>
  </si>
  <si>
    <t>Table 63 below displays the percentages of the first-time 9th graders taking 10th grade level courses in the state, the regional council, and the 14 school districts in the collective and individual groups in 2008-09. Again, as in the previous report, the percentage for each group in the regional council was computed as the weighted percentage of the 14 ISDs based on the percentage and the number of students in that group. This strategy was also used in calculating the percentages in the next two tables for the regional council. The table indicates that the order of the individual groups from high to low was Asian/Pacific Islander, White, Hispanic, Low SES, and African American in both the state and the regional council in the school year of 2008-09. The North Texas Regional P-16 Council was about 1% - 2% higher than the state in the collective and the African American, Hispanic, and low SES groups. It was even over 6% higher than the state in the Asian/Pacific Islander and White groups. The remarkable group differences between the Asian/White groups and the African American/Hispanic/low SES groups identified in the state and the regional council appeared to be true in majority of the ISDs as well. It is interesting to note that some low performance districts (e.g., the Cedar Hill, Dallas, and Fort Worth ISDs) on other indicators in the earlier grades had high percentages on this indicator.</t>
  </si>
  <si>
    <t>The next table contrasts the percentages of first-time 9th graders taking advanced courses in the school years of 2007-08 and 2008-09 in different groups. It shows that the state had increased 2% to 24% in the collective group from 2008 to 2009, whereas the council had grown 1% faster than the state in the same period. By the end of the school year 2008-09, the regional council had increased the advantage over the state to 2% from 1% in 2008. Eight out of the 14 ISDs in the regional council had grown from 2008 to 2009. The Lancaster and Plano ISDs had increased the most by 5%. The two largest ISDs in the council also had significantly grown 4% in the two-year period. For the individual groups, the regional council appeared to have the same growth rate of 2% as that for the state in the African American, Hispanic, and low SES groups. Thus, the council was still 1%, 2%, and 2% higher than the state for the three corresponding groups, respectively. For the White group, both the council and the state had increased 1%. Hence, the council was still 7% than the state in 2009 as it was in 2008. The Asian/Pacific Islander group had the highest percentages in the state and the council in the two years. But it had also the lowest growth rate. The percentage in the state virtually had no change from 2008 to 2009, whereas it even had decreased 1% in the regional council. At the district level, we again observed the wide variations in the districts for each of the individual groups.</t>
  </si>
  <si>
    <t>The percentages of first-time 9th graders advanced to 10th grade on time in the school year of 2007-08 for the collective and individual groups in the state, the regional council, and the 14 school districts are shown in Table 65. Overall, these percentages were pretty high, often over 80% in each group in the 16 educational constituents. The overall ratio in the council was 2% lower than that in the state. The council was also generally lower than the state in the individual groups, ranging from 0% in the White group to 3% in the Hispanic group. For the between-group differences, the Asian/Pacific Islander and White groups were at least 9% higher than the African American, Hispanic, and low SES groups with a rate of 84%, 81%, and 81%, respectively. At the district level, the Duncanville, Mesquite, and Richardson ISDs demonstrated consistently high percentages across the groups. For the individual groups, three ISDs (Duncanville, Lancaster, and Little Elm) were over 90% for the African American group. The Duncanville had the highest 96% for the Hispanic group. The Duncanville and Lancaster ISDs had the highest percentages for the economically disadvantaged students with a rate of 97% and 92%, respectively.</t>
  </si>
  <si>
    <t>The findings on first-time 9th graders advanced to 10th grade on time from Tables 65-66 can be summarized as follows. First, both the council and the state had demonstrated progress from 2007 to 2008. Although the council had grown slightly faster than the state, it was still below the state by the end of the school year 2007-08. Second, the Asian/Pacific Islander and White groups had higher percentages than the African American, Hispanic, and low SES groups. Nevertheless, the latter three groups demonstrated faster growth rates than the former two groups. Third, some low performance districts had large improvement, and some high performance ISDs exhibited relatively large declines. Whereas all of the above findings indicate a tendency of regression toward the mean, there were some exceptions. For instance, the Lancaster ISD, which was higher than the regional council in the collective and many of the individual groups in 2007, also demonstrated remarkable increases in several of the groups from 2007 to 2008. Hence, it is worthwhile to identify the factors leading to such large improvements in the districts like the Lancaster ISD, and to share the best practices if possible.</t>
  </si>
  <si>
    <t>Table 67 presents the percentages of 12th grade students taking advanced courses in the school year of 2008-09. The regional council was 6% higher than the state in the collective group. For the individual groups, the council was 6%, 7%, 5%, 9%, and 9% higher than the state in the African American, Hispanic, Asian/Pacific Islander, White, and low SES, respectively. In both the state and the regional council, the sequence of the four ethnic groups from high to low was Asian/Pacific Islander, White, Hispanic, and African American. Such group differences in the state and the council on ethnicity also appeared in many of the school districts. The overall top performance districts in the regional council were the Dallas, Denton, McKinney, and Plano ISDs, which were at least 3% larger than the council as a whole. For the African American, the Dallas and DeSoto ISDs had the largest 41% and 40%, respectively. The Hispanic students in the Cedar Hill and Dallas ISDs performed the best in the council, with a rate of 45%, 7% higher than the council average of 38%. The Asian/Pacific Islander group had the highest percentages in the Dallas, Mesquite, and Plano ISDs, at least 6% higher than the council average. The Cedar Hill and Dallas ISDs were at least 19% higher than the council for the White students. Finally, the Dallas ISD showed the largest ratio of 12th graders from the low SES familial background taking advanced courses in 2009, 8% higher than the council as a whole.</t>
  </si>
  <si>
    <t>Table 68 contrasts the percentage of 12th grader taking advanced courses in the 16 entities in the school years of 2007-08 with that in 2008-09 by groups. It clearly shows that there was a huge increase from 2008 to 2009 in all of the cases. The state overall had increased to 27% from 15% in 2008. The regional council had increased to 43% from 6% in 2008, resulting in a 7% advantage over the state in 2009. Ten out of the 14 ISDs in the council were greater than the state in 2009. The council had increased 28%, 32%, 44%, 66%, and 32% in African American, Hispanic, White, Asian/Pacific Islander, and low SES groups from 2008 to 2009, respectively. During the same period, the state had improved 26%, 19%, 26%, 50%, and 17% for the five individual groups in the same sequence. Thus, the council had grown much faster than the state from 2008 to 2009, and become ahead of the state in 2009 in every group. The remarkable increases in the regional council were also witnessed in the member school districts.</t>
  </si>
  <si>
    <t>The analysis on percentage of 12th graders taking advanced coursework from the above two tables reveal several important findings. First, the Asian/Pacific Islander and White groups were much ahead of the African American, Hispanic, and low SES groups, just as in many other academic performance indicators. Second, both the state and the North Texas Regional P-16 Council had made huge progress from 2008 to 2009, and the regional council was even much faster than the state. Accordingly, the council had surpassed the state by the end of school year 2008-09. Third, the two high performance groups had grown even faster than the other three groups from 2008 to 2009. Last but not the least, there were large differences on the performances and the changes in the districts. These findings indicate that overall the educational constituents had made tremendous progress from 2008 to 2009. However, it should be noted that such marvelous increase from 2008 to 2009 was partially confounded by the issue of missing or incomplete data in 2008 in many ISDs. It is expected that the change rate in the future will slow down and become more stable. Thus, the actual growth on the percentage of 12th graders taking advanced courses may be clearer in future if no more incomplete or missing data.</t>
  </si>
  <si>
    <t>The THECB P-16 Initiatives Division provides the numbers of students in the same categories for the 9th grade cohort of 2004-05 by demographic groups in each district as those for the 9th grade cohort of 2003-04 in the last year: (a) the number of students in the 9th grade cohort of 2004-05; (b) the numbers of students in the cohort graduated in the same district in 2008 on MHP, RHSP, or DAP; (c) the number of students in the cohort as continuers in the same district in 2007-08; (d) the number of students in the cohort received GED in the same district by August 31, 2008; (e) the number of students in the cohort of 2003-04 dropped out from 2004-05 through 2007-08; and (f) the number of students in the cohort as other leavers. In computing the percentages for different outcomes of the cohort, this year's report still used the TEA's definition of denominator for the 9th grade cohort studies as in the last report, which is the sum of students who graduated, continued for 5th year, received GED, and dropped out. Also the composite index of Completion Rate I was calculated as in the previous report to provide a comprehensive overview.</t>
  </si>
  <si>
    <t xml:space="preserve">Last year, the data files on this data element from the THECB P-16 Initiatives did not provide the total for each council or for the state. This year, the totals in each category for the regional council and the state were provided. However, there are some differences between the computed council total based on the 14 member school districts and the THECB-provided regional total in each category. Whereas it may not make much difference in the groups with a large number of students by using either of them, it makes a difference for a group with a small number of students. For instance, the provided council total for the African Americans received GED is 66. However, the district-level file shows a total of 40. Thirty-one of them are from the Dallas ISD, and the remaining 9 is in the Fort Worth ISD. The other ISDs either have a number of zero or an empty cell. The provided regional total may be more precise. However, to be aligned with the district-level data, the summed total based on the member school districts, rather than the provided regional total, is used in this report. It should also be pointed out that the newly provided state total makes the comparison between the regional council and state possible this year.  </t>
  </si>
  <si>
    <t>Table 69 below shows the percentages of the 9th grade cohort of 2004-2005 in the six demographic groups by the six categories of outcomes and Completion Rate I in 2007-2008. However, the data for the Asian/Pacific Islander and Native American groups on each outcome category at the district level were not interpreted due to a small number of these students in some districts. On receiving MHP, the council overall performed better than the state with a lower ratio in every group. For the individual groups in the council, the African American group had the highest 13%. The low SES, White, and Hispanic had similar ratios around 10%. The Asian/Pacific Islander group was much lower, with a rate of only 5%. The Native American group even had zero percent. However, this extremely low ratio may not be stable as there were only a total of 80 Native American students in the cohort in the council. It may be that nobody fell into the category in the cohort by chance. At the state level, the African American and the Native American groups had the largest ratio of 16%, followed by the White (14%), low SES (13%), Hispanic (10%), and Asian/Pacific Islander (6%) groups. At the district level, the Plano ISD had the highest ratios in the African Americans, Hispanics, and low SES groups in the cohort. The Little Elm ISD had the largest percentage of White receiving MHP, and the Fort Worth ISD was the one with the highest percentage of Asian/Pacific Islanders in this category.</t>
  </si>
  <si>
    <t>Both the state and the council had at least 50% of students receiving RHSP in 2008, and the council was at least 5% higher than the state in all but the Asian/Pacific Islander group. For the group differences, the order from high to low in the council was Native American, White, Asian/Pacific Islander, Hispanic, African American, and low SES. The sequence in the state was similar. But the Native American group had moved to the third position after the White and Asian/Pacific Islander groups from the first place in the council. Such a difference between the state and regional council may be largely attributed to the small number of Native American students in the council. Within the regional council, there were wide variations in the districts for each individual group. Overall, the Mesquite ISD performed the best on RHSP across the groups.</t>
  </si>
  <si>
    <t>The ratios of students receiving DAP in either the state or the council were generally low. The Asian/Pacific Islander group appeared to have the largest percentage followed by the White group in both the state and the council. The council was similar to the state on receiving DAP in these two groups, but it was lower than the state in other groups. The Denton, Plano, and Richardson ISDs appeared to be consistently higher than the council as a whole across the groups on DAP. For the category of continuers, the council was similar to the state. But it was slightly lower than the state in all groups but the Native American group. The Hispanic group showed the largest ratio of 13.5% in the state and the council. On the other hand, the Asian/Pacific Islander and White groups had the lowest percentage. The extremely high percentages in certain groups in some ISDs may be outliers, which were possibly related to the small number of students in this category in these districts. The percentage of GED recipients was generally very low in both the state and the council, and the council was even lower than the state. However, due to incomplete data in many districts, the results on this category were not be further interpreted. On the category of dropout, the council had the same pattern as the state. In other words, the percents were less than 20% in all of the groups in both the state and the council. The African American, Hispanic, and low SES groups appeared to have high ratios, whereas the Asian/Pacific Islander and White groups had low percentages. However, there were still some differences between the state and council. The council was slightly higher than the state in the former three groups, and somewhat lower than the state in the latter two groups. Within the council, there were large variations in the districts. Overall, the Dallas ISD seemed to have the largest ratio of dropout in the regional council.</t>
  </si>
  <si>
    <t>Finally, on Completion Rate I, both the council and the state had achieved at least 75%, above the minimum threshold for 'Academically Acceptable' in accounting ratings for highs schools. The Asian/Pacific Islander group had exceeded the threshold of 95% for 'Exemplary' in both the state and the council. The White group ranked the 2nd highest in the state and the regional council, approaching the minimum threshold for 'Exemplary'. The Native American group ranked the 3rd highest, at approximately 90% in both the state and the council. The other three groups from high to low were Hispanic, Low SES, and African American. Although the council and the state had the same rank orders for the six groups, there were still some differences between the council and the state. The council was 2% higher in the Asian/Pacific Islander group and 1% higher in the White group than the state, but it was about 1% lower in the other four groups. Within the regional council, most of districts were higher than 75% in each of the six groups. Overall, the Denton, Mesquite, Plano, and Wylie ISDs had consistently high Completion Rate I across the groups.</t>
  </si>
  <si>
    <t>The table below tracks the change in each of the outcome categories including Completion Rate I for the two cohorts in the school years of 2006-07 and 2007-08 in each of the six groups in the state and the regional council. It shows that overall the council and the state had similar change patterns from 2007 to 2008 in the two cohorts in most of the six groups: a slight decrease on Receiving MHP /Dropout, a small increase on Graduating with RHSP/Completion Rate I, and virtually no changes on other categories. All of the change trends are desired except for the static progress on DAP. Even with these similarities, there were some minor differences between the state and the regional council. For the African American group, although the council and the state had similar ratios and changes in the two years, the gaps between them had become narrowed. For the Hispanic group, the council seemed to keep the advantage over the state on RHSP, and caught up with the state on Completion Rate I. However, the ratio of receiving DAP was still much lower than the state in 2008. For the White group, the council was very similar to the state except for the slight advantages over the state on MHP and RHSP. The council was slightly higher than the state for the Asian/Pacific Islander group on most of the categories. But the gaps had been closing from 2007 to 2008. The performances and changes for the Native American group were not interpreted due to the small sizes in the council. Finally, the percentages and changes for the low SES group in the state and the council were similar to those for the Hispanic group. In fact, majority of the low SES students may be from the Hispanic group. Overall, the data in Table 70 demonstrated that the council was similar to the state on the percentages and changes for the six different outcome categories in the two cohorts</t>
  </si>
  <si>
    <t>Percents of the 9th Grade Cohorts of 2003-04 and 2004-05 in Different Categories of Outcomes in 2007 and 2008</t>
  </si>
  <si>
    <t xml:space="preserve">To further simplify the comparison of the percentages and changes between the two cohorts over the two years, the percentage for each outcome category was computed for the collective group in the 16 entities. The collective group was defined as the sum of the five ethnicities (i.e., African American, Hispanic, White, Asian/Pacific Islander, and Native American). Such estimation could enable readers easy to grasp the overall picture. Table 71 shows that the council had been better than the state on MHP and RHSP, but worse than the state on DAP and Dropout in the two cohorts. They were similar to each other on the other two categories. Over the two years, the cohort of 2004-05 was better than the cohort of 2003-04 on MHP and RHSP in both the state and the council. The council also declined 3% on dropout, whereas the state virtually had no change. The changes in other categories in the two cohorts in the state and regional council were generally in the range of ±1%. Thus, they were not interpreted. Also the interpretations of the changes in the two cohorts at the district level were skipped for the sake of brevity. </t>
  </si>
  <si>
    <t>The results on the outcomes of the 9th Grade cohorts of classes 2003-04 and 2004-05 in the school years of 2006-07 and 2007-08 showed that the category of receiving RHSP had the largest ratio as desired, at least 50% for each group in both the state and the council. The council generally outperformed the state on this category for each group in the two cohorts. The percentages for other categories were usually low in most of the groups. The general pattern was that the Asian/Pacific Islander and White groups were higher than the other four groups on the positive outcomes such as DAP, RHSP, and Completion Rate I. The African American group appeared to have the lowest percentage on the desired outcomes and the highest ratio on the undesirable outcomes. Overall, the council was similar to the state on the percentages and changes for these categories including Completion Rate I. In addition, the small differences between the council and state appeared to be closing. Nevertheless, there were still remarkable differences between the Asian/Pacific Islander/White and the African American/Hispanic/low SES groups. Furthermore, some districts had performed much better than the neighboring counterparts with similar school demography in the council. Thus, understanding of these high performance districts on certain categories for a certain group may shed some light on helping the districts which had unsatisfactory performances. Last, but not the least, whereas most of the changes were in the desired direction, there was little change on DAP in both the state and the regional council. Hence, a key challenge in the future is to increase the ratio of DAP in all groups, especially in the African American, Low SES, and Hispanic groups.</t>
  </si>
  <si>
    <t xml:space="preserve">This year, we again tracked the changes on RHSP, MHP/IEP, and DAP in the state, the regional council, and the 14 districts in the council based on the source of High School Graduates Longitudinal Analysis on the website of the Texas PK-16 Public Education Information Resource (TPEIR) (http://www.texaseducationinfo.org/tea.tpeir.web/reportoverview.aspx). But, we have expanded the analysis to include the latest data in the school year of 2007-08. Thus, this report has used the most recent 11-year data from 1997-1998 to 2007-08 to identify the potential patterns. Like in the previous report, the ratio for a particular graduation plan in a particular year for the regional council was computed as the ratio of the number of total graduates on that category across the 14 districts over the number of total students in these ISDs. Again, the regression coefficients of the linear equations for the three trend lines represent the average annual change rates on the three graduation plan s in the 11 years for the each of the educational constituents as shown in Table 72. </t>
  </si>
  <si>
    <t>Table 72 below clearly demonstrates that the change trend was the same for the state, the regional council, and the 14 ISDs in the 11-year period: a positive annual growth on RHSP and a negative decline on IEP/MHP. However, the change pattern on DAP was not consistent across the educational entities. Whereas some constituents had small positive increases, others demonstrated slight declines, and still others showed virtually no changes. With regard to the magnitudes of the average annual rates, the state had changed at an annual rate of 4.73%, -4.75%, and 0.02% on RHSP, MHP, and DAPS, respectively, in the period of 1998-2008. The regional council had improved about 1% faster on RHSP and 0.5% faster on MHP/IEP than the state. However, the regional council had declined about 0.5% faster than the state on DAP. Within the regional council, there were wide variations on the annual change rates for these three graduation plans in the districts. However, in general, the magnitude of the growth rate on RHSP was greater than that on MHP, which was larger than that on DAP.</t>
  </si>
  <si>
    <t xml:space="preserve">Table 73 further compares the average annual change rates on the three graduation plans in the state, the regional council, and the member districts from 1998 to 2008. It clearly shows that all of the annual change rates on RHSP were positive, ranging from 3% in the Wylie ISD to 9% in the Cedar Hill ISD. The council was 1% faster than the state. The annual change rate on MHP/IEP was negative in all of the 16 educational constituents. The entities with large rates of positive growth on RHSP also generally demonstrated fast decline rates on MHP. The Lancaster and Little Elm ISDs had the largest decline rates on MHP in the council. Different from the relatively large change rates on RHSP and MHP, the magnitudes of the average annual rate on DAP were small, ranging from -2.6% in the Duncanville ISD to 1% in the Cedar Hill ISD. Most of the entities including the state and the council had an annual rate in the range of ±1%. </t>
  </si>
  <si>
    <t>The trend analysis on the 11-year longitudinal data from 1998 to 2008 on high school graduates' graduation plan s reveals that all of the 16 educational constituents had relatively large positive annual growth rates on RHSP, and somewhat lower negative annual change rates on MHP/IEP. Whereas the change trends on RHSP and MHP had been in the desired directions, the stagnant changes on DAP were unsatisfactory. These findings indicate that we may need to increase the percentage of high school students graduating on DAP in the future, while maintaining the positive growth on RHSP and the negative decline on MHP/IEP.</t>
  </si>
  <si>
    <t>• The regional council was statistically lower than the state at the .001 level on all of the TAKS tests except for that on Grade 6 mathematics, but with trivial or very small effect sizes.</t>
  </si>
  <si>
    <t>• Both the state and the regional council had made some progress in all of the tests except for that in Grade 6 reading from 2008 to 2009. However, the gap between the council and the state had become wider in Grade 6 reading, and become narrower in Grade 7 writing.</t>
  </si>
  <si>
    <t>• The state was not only higher than the council on the means of the TAKS tests except for the one on Grade 6 mathematics, but also it outperformed the regional council on the percentile ranks for the scores of 2100 and 2400 in all of the cases except for that for the score of 2400 in Grade 6 mathematics, the same as in the previous year.</t>
  </si>
  <si>
    <t>• The regional council and the state demonstrated similar change patterns across the grades and the subject areas from 2008 to 2009.</t>
  </si>
  <si>
    <t>• The order of the demographic groups on percentage of the first-time 9th graders taking advanced courses was Asian/Pacific Islander, White, Hispanic, low SES, and African American in 2009. The Asian/Pacific Islander and White groups still had much higher ratios than the other three groups in 2009 as in 2008 although their growth rates were smaller than those in the other three groups.</t>
  </si>
  <si>
    <t>• The state, the regional council, and majority of the member school districts had slightly grown on the percentage of first-time 9th graders taking 10th grade level courses in most of the demographic groups from 2008 to 2009. The council overall was about 2% higher than the state.</t>
  </si>
  <si>
    <t>• At least 80% of the first-time 9th graders advanced to 10th grade on time in every group in 2007-08 in the regional council. But the regional council was still about 1-2% lower than the state in the school year of 2007-08.  The White and Asian/Pacific Islander groups were about 10% higher than the African American, Hispanic, and low SES groups.</t>
  </si>
  <si>
    <t>• The percentages of 12th grade students taking advanced coursework in 2009 were over 30% in the five demographic groups in the regional council. The Asian/Pacific Islander and White groups were much higher than the other three groups. The regional council was at least 6% higher than the state in the groups.</t>
  </si>
  <si>
    <t>• The state, the regional council, and the 14 member school districts all displayed remarkable increases on 12th graders taking advanced coursework from 2008 to 2009. Part of the reason is that the data in 2008 on this indicator was incomplete in some school districts.</t>
  </si>
  <si>
    <t>• As in the earlier cohort studies, the African American, Hispanic, and low SES groups in the 9th grade cohort of 2004-05 were higher on the categories of MHP, continuers, and dropout, and they were lower on DAP than the White and Asian/Pacific Islander groups.</t>
  </si>
  <si>
    <t>• The regional council was about 1% lower than the state on Completion Rate I in the African American, Hispanic, and low SES groups in the cohort of 2004-05. But it was 1-2% higher than the state in the White and Asian/Pacific Islander groups. The values of Completion Rate I ranged from 76% in the African American group to almost 98% in the Asian/Pacific Islander group. The Hispanic group seemed to have the largest improvement in the two years on MHP, RHSP, Dropout, and Completion Rate I.</t>
  </si>
  <si>
    <t>Table 47 presents the percents of students over the percentile ranks of the scale scores of 2100 and 2400 in the regional council and state in 2008 and 2009 on the eight TAKS tests. It demonstrates that the state performed better than the regional council on the 2100 and 2400 score  
points in all of the cases except for the score of 2400 on Grade 6 mathematics in the school year of 2008-09. But, both the state and the council had some up-and-down performances on the score of 2400 from 2008 to 2009. It appeared that the small declines were on the Grade 6 TAKS tests and the relatively large gains occur on Grade 8 TAKS tests, especially on Grade 8 mathematics. Contrary to the small changes on the score of 2100, the changes of the percentile ranks for the score of 2400 from 2008 to 2009 were notable. Grade 8 reading demonstrated the largest decline, over 8% in both the state and the regional council. The other TAKS tests with more than 4% decrease in the state and the council from 2008 to 2009 were Grade 6 mathematics and reading, and Grade 7 reading. On comparing the council with the state for the percentile ranks for the two TAKS scores in 2009, the North Texas Regional P-16 Council only outperformed the state at the score of 2400 in Grade 6 mathematics.</t>
  </si>
  <si>
    <t>• The retention rates in the middle school grades (6th-8th) were generally less than 2% in the state, the two ESC regions, and the school districts in 2008. The retention rate typically were at the pike of around 15% in Grade 9 and then dropped to about 7-8% in 10-12th grades, similar to the scenario in the school year of 2006-07.</t>
  </si>
  <si>
    <t>North Texas Regional P-16 Council Members:</t>
  </si>
  <si>
    <t>Dr. V. Barbara Bush, University of North Texas</t>
  </si>
  <si>
    <t>Dr. Mary Harris, University of North Texas</t>
  </si>
  <si>
    <t>Dr. Pam Haws, University of Texas at Arlington</t>
  </si>
  <si>
    <t>Dr. Changkuan Xu, University of North Texas*</t>
  </si>
  <si>
    <t>Regional Demography and Changes</t>
  </si>
  <si>
    <t>Regional School District Demography in 2008-2009 and Changes</t>
  </si>
  <si>
    <t>Accountability Rating and AYP in 2008-2009</t>
  </si>
  <si>
    <t>Track the Change of Accountability Rating and AYP from 2003-2004 to 2008-2009</t>
  </si>
  <si>
    <t>Enrollment in Public Pre-Kindergarten in 2009</t>
  </si>
  <si>
    <t>Total Enrollment of 4-year Old Children in Public Pre-Kindergartens in 2008-2009</t>
  </si>
  <si>
    <t>Total Enrollment in Public Pre-Kindergarten by Ethnicity in 2008-2009</t>
  </si>
  <si>
    <t>Total Enrollment in Public Pre-Kindergartens by SES in 2008-2009</t>
  </si>
  <si>
    <t>Track the Change - The Average Annual Change Rate of Public Pre-K Enrollment between 2003-2004 and 2008-2009</t>
  </si>
  <si>
    <t>First Grade Students Meeting Standards for 2nd Grade by the End of 1st Grade on Reading and Mathematics</t>
  </si>
  <si>
    <t>First Graders Struggling in Reading or Mathematics in the Regional Council and Its Member ISDs in 2007-2008</t>
  </si>
  <si>
    <t>The Comparisons between the Regional Council and the State on Grade Level for First Graders in 2006-07 and 2007-08</t>
  </si>
  <si>
    <t>Elementary School Students' TAKS Performances</t>
  </si>
  <si>
    <t>Third Grade TAKS in Reading in 2008-2009</t>
  </si>
  <si>
    <t>Fourth Grade TAKS in Writing in 2008-2009</t>
  </si>
  <si>
    <t>Fifth Grade TAKS in Mathematics in 2008-2009</t>
  </si>
  <si>
    <t>The Change Trend of the TAKS Performances in Grade 3 Reading from 2003 to 2009</t>
  </si>
  <si>
    <t>The Change Trend of the TAKS Performances in Grade 4 Writing from 2003 to 2009</t>
  </si>
  <si>
    <t>The Change Trend of the TAKS Performances in Grade 5 Mathematics from 2003 to 2009</t>
  </si>
  <si>
    <t>As in the previous report, the nonparametric Whitney-Mann test instead of the independent sample t-test was used to examine the group differences between the council and the state as the distributions of the scale scores were not normally distributed (Wuensch, 2004). In determining the statistical significance, the conservative .001 level was again chosen as the sample sizes were large. The results of the group differences on the eight TAKS mean scale scores between the regional council and the state are presented in Table 46 below. The council was statistically lower than the state at the .001 level in all of the tests except for that in Grade 6 mathematics which showed no difference. However, the practical significances of these statistically significant differences were either small or trivial as the values of these differences in Cohen's d were at most .11, slightly above the minimum threshold for a small practical significance (Cohen, 1986). The differences between the council and the state on Grade 7 mathematics, and Grade 8 mathematics and science appeared to have the relatively large values on the Whitney-Mann U Test and the practical significance.</t>
  </si>
  <si>
    <t>1. Population Change in the Nation, the State, and North Texas from 2008 to 2009</t>
  </si>
  <si>
    <t>2. Demographic Profiles in the Nation, the State, and the Selected North Texas Counties in 2008</t>
  </si>
  <si>
    <t>3. Total  ECE-12 Enrollment in the State and the Regional Council in 2008 and 2009</t>
  </si>
  <si>
    <t>5. The Percent of the  Change on the Total ECE-12 Enrollment from 2008 to 2009</t>
  </si>
  <si>
    <t>7. Comparison of the Students' Demography between the Regional Council and the State in 2008 and 2009</t>
  </si>
  <si>
    <t>17. Total Number of Public Pre-K Enrollment in Each ISD in 2008-2009</t>
  </si>
  <si>
    <t>18. Percent of Change on the Public PK Enrollment from 2008 to 2009</t>
  </si>
  <si>
    <t>21. Percent of Change for the Public Pre-K Children in Different Ethnic Groups from 2008 to 2009</t>
  </si>
  <si>
    <t>24. Number of Grade 1 Student Struggling in Reading or Mathematics in 2007 and 2008</t>
  </si>
  <si>
    <t>25. Percent of Grade 1 Students Struggling in Reading or Mathematics in 2007 and 2008</t>
  </si>
  <si>
    <t>26. Percent of 1st Graders Meeting Standards for 2nd Grade in Reading and Mathematics in 2007 and 2008</t>
  </si>
  <si>
    <t>27. Percent of 3rd Graders Meeting the Passing Standards of TAKS in Reading by School Year</t>
  </si>
  <si>
    <t>39. Report of TAKS Indicators - Met Standards, Grade 3 Reading between 2003 and 2009</t>
  </si>
  <si>
    <t>44. The Average Annual Change Rate on Grade 5 TAKS Mathematics between 2003 and 2009</t>
  </si>
  <si>
    <t>6. Percent of the Total ECE-12 Enrollment in the Three Types of Districts in the Regional Council in 2008 and 2009</t>
  </si>
  <si>
    <t>8. Percent of the ECE-12 Students in Different Demographic Groups by Educational Entity from 2003 to 2009</t>
  </si>
  <si>
    <t>11. Percent of Schools by Accountability Ratings and AYP in 2008 and 2009</t>
  </si>
  <si>
    <t>20. Percent of the Public PK Enrollment by Ethnicity in 2008 and 2009</t>
  </si>
  <si>
    <t>28. Percent of 3rd Graders Meeting the Passing Standards of TAKS in Reading in 2008 and 2009 by Demographic Groups</t>
  </si>
  <si>
    <t>29. Percent of 3rd Graders Meeting the Commended Standards of TAKS in Reading by School Year</t>
  </si>
  <si>
    <t>30. Percent of 3rd Graders Meeting the Commended Standards of TAKS in Reading in 2008 and 2009 by Demographic Groups</t>
  </si>
  <si>
    <t>31. Percent of 4th Graders Meeting the Passing Standards of TAKS in Writing by School Year</t>
  </si>
  <si>
    <t>32. Percent of 4th Graders Meeting the Passing Standards of TAKS in Writing in 2008 and 2009 by Demographic Groups</t>
  </si>
  <si>
    <t>33. Percent of 4th Graders Meeting the Passing Standards of TAKS in Writing by School Year</t>
  </si>
  <si>
    <t>34. Percent of 4th Graders Meeting the Commended Standards of TAKS in Writing in 2008 and 2009 by Demographic Groups</t>
  </si>
  <si>
    <t>35. Percent of 5th Graders Meeting the Passing Standards of TAKS in Mathematics by School Year</t>
  </si>
  <si>
    <t>36. Percent of 5th Graders Meeting the Passing Standards of TAKS in Mathematics in 2008 and 2009 by Demographic Groups</t>
  </si>
  <si>
    <t>37. Percent of 5th Graders Meeting the Commended Standards of TAKS in Mathematics by School Year</t>
  </si>
  <si>
    <t>38. Percent of 5th Graders Meeting the Commended Standards of TAKS in Mathematics in 2008 and 2009</t>
  </si>
  <si>
    <t>63. Percent of First-time 9th Graders Taking 10 Grade Level Courses (English II, Geometry, or World History) in 2008-2009</t>
  </si>
  <si>
    <t>64. Percent of First-time 9th Graders Taking 10 Grade Level Courses by Demographic Group in 2007-2008 and 2008-2009</t>
  </si>
  <si>
    <t>68. Percent of 12th Graders Taking Advanced Coursework by Demographic Groups in 2008 and 2009</t>
  </si>
  <si>
    <t>70. Percent of the 9th Grade Cohorts of 2003-04 and 2004-05 in Different Categories of Outcomes by Demographic Groups in 2007 and 2008</t>
  </si>
  <si>
    <t>71. Percent of the 9th Grade Cohorts of 2003-04 and 2004-05 in Different Categories of Outcomes in 2007 and 2008</t>
  </si>
  <si>
    <t>74. Percent of High School Graduate Being College-Ready and Enrolled in 2007 and 2008</t>
  </si>
  <si>
    <t xml:space="preserve">Table 66 below further presents the percentages of first-time 9th graders advanced to 10th grade on time in 2007 and 2008. It clearly shows that the state virtually had no changes from 2007 to 2008, whereas the council had gained 1%. The overall council-state gap had reduced to 2% in 2009 from 3% in the earlier year. Most of the ISDs had small changes in the range of ±2%. But three ISDs (i.e., Irving, Lancaster, and Little Elm) had grown 3% or even more from 2007 to 2008. For the African American group, both the state and the council had grown 1%, resulting in the same 1% council-state gap as in the 2007. At the district level, the Dallas ISD still had the lowest rate although it had increased 1% within the two years. Majority of the other ISDs had the changes within the range of ±5%. But, three ISDs (i.e., Irving, Lancaster, and Little Elm) had increases over 6%. On the other hand, the Denton, McKinney, and Richardson ISDs had declined 5% or even more from 2007 to 2008. For the Hispanic group, the state had increased 1%, and the council had grown 2%. The council was still 3% lower than the state by the end of the school year 2007-08. Eight of the 14 ISDs had changes in the range of ±2%. Of the remaining six ISDs, the Lancaster ISD had the largest gain of 15%, and the Little Elm and Plano ISDs also had increased 6%. On the other hand, the Wylie ISD had the largest decline of 6%. For the White group, both the state and the council had the ratio of 94% as in the earlier year. Eight of the 14 ISDs had changes of |2%| or less. The top three districts with the largest gains for the White group were the Lancaster (11%), Little Elm (7%) and Dallas (5%) ISDs. However, the largest increase in the Lancaster ISD may not be stable due to the small number of White students in the district. The Asian/Pacific Islander group in the council had dropped 2% to 93% from 2007 to 2008, whereas the state still had the ratio of 95% in 2008 as in 2007. Within the council, there were relatively large variations in the districts due to the relatively small of Asian students. Finally, for the low SES group, both the state and the council had increased 1%. Thus, the council-state gap was still 2% in 2008 as in 2007. At the district level, 10 out of the 14 districts had changes within ±2%. The Lancaster ISD had the largest gain of 6%, whereas the Wylie ISD had the biggest drop of -8%.
</t>
  </si>
  <si>
    <t>Wylie ISD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</si>
</sst>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64">
    <font>
      <sz val="12"/>
      <name val="Times New Roman"/>
      <family val="1"/>
    </font>
    <font>
      <sz val="11"/>
      <color indexed="8"/>
      <name val="Calibri"/>
      <family val="2"/>
    </font>
    <font>
      <sz val="10"/>
      <name val="Arial"/>
      <family val="2"/>
    </font>
    <font>
      <b/>
      <sz val="18"/>
      <name val="Arial"/>
      <family val="2"/>
    </font>
    <font>
      <b/>
      <sz val="10"/>
      <name val="Arial"/>
      <family val="2"/>
    </font>
    <font>
      <sz val="8"/>
      <name val="Arial"/>
      <family val="2"/>
    </font>
    <font>
      <b/>
      <i/>
      <sz val="10"/>
      <color indexed="57"/>
      <name val="Times New Roman"/>
      <family val="1"/>
    </font>
    <font>
      <b/>
      <sz val="12"/>
      <name val="Times New Roman"/>
      <family val="1"/>
    </font>
    <font>
      <b/>
      <sz val="9"/>
      <color indexed="16"/>
      <name val="Arial"/>
      <family val="2"/>
    </font>
    <font>
      <i/>
      <sz val="12"/>
      <name val="Times New Roman"/>
      <family val="1"/>
    </font>
    <font>
      <u val="single"/>
      <sz val="12"/>
      <color indexed="12"/>
      <name val="Times New Roman"/>
      <family val="1"/>
    </font>
    <font>
      <sz val="12"/>
      <color indexed="18"/>
      <name val="Times New Roman"/>
      <family val="1"/>
    </font>
    <font>
      <sz val="12"/>
      <color indexed="8"/>
      <name val="Times New Roman"/>
      <family val="1"/>
    </font>
    <font>
      <sz val="12"/>
      <name val="Arial"/>
      <family val="2"/>
    </font>
    <font>
      <sz val="12"/>
      <color indexed="10"/>
      <name val="Times New Roman"/>
      <family val="1"/>
    </font>
    <font>
      <b/>
      <sz val="12"/>
      <color indexed="60"/>
      <name val="Times New Roman"/>
      <family val="1"/>
    </font>
    <font>
      <sz val="12"/>
      <color indexed="60"/>
      <name val="Times New Roman"/>
      <family val="1"/>
    </font>
    <font>
      <b/>
      <sz val="16"/>
      <name val="Times New Roman"/>
      <family val="1"/>
    </font>
    <font>
      <sz val="16"/>
      <name val="Times New Roman"/>
      <family val="1"/>
    </font>
    <font>
      <sz val="16"/>
      <name val="Arial"/>
      <family val="2"/>
    </font>
    <font>
      <sz val="12"/>
      <color indexed="18"/>
      <name val="Arial"/>
      <family val="2"/>
    </font>
    <font>
      <sz val="12"/>
      <color indexed="8"/>
      <name val="Arial"/>
      <family val="2"/>
    </font>
    <font>
      <sz val="10"/>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10"/>
      <name val="Times New Roman"/>
      <family val="0"/>
    </font>
    <font>
      <sz val="14.4"/>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2288"/>
      <name val="Arial"/>
      <family val="2"/>
    </font>
    <font>
      <sz val="12"/>
      <color theme="1"/>
      <name val="Times New Roman"/>
      <family val="1"/>
    </font>
    <font>
      <sz val="12"/>
      <color theme="1"/>
      <name val="Arial"/>
      <family val="2"/>
    </font>
    <font>
      <sz val="12"/>
      <color rgb="FF993300"/>
      <name val="Times New Roman"/>
      <family val="1"/>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0F0F0"/>
        <bgColor indexed="64"/>
      </patternFill>
    </fill>
  </fills>
  <borders count="32">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top style="thin">
        <color indexed="9"/>
      </top>
      <bottom style="thin">
        <color indexed="9"/>
      </bottom>
    </border>
    <border>
      <left style="thin">
        <color indexed="8"/>
      </left>
      <right style="thin">
        <color indexed="8"/>
      </right>
      <top style="thin">
        <color indexed="8"/>
      </top>
      <bottom style="thin">
        <color indexed="8"/>
      </bottom>
    </border>
    <border>
      <left style="thin">
        <color indexed="9"/>
      </left>
      <right style="thin">
        <color indexed="9"/>
      </right>
      <top/>
      <bottom style="thin">
        <color indexed="9"/>
      </bottom>
    </border>
    <border>
      <left style="thin">
        <color indexed="9"/>
      </left>
      <right style="thin">
        <color indexed="9"/>
      </right>
      <top style="thin">
        <color indexed="9"/>
      </top>
      <bottom style="thin">
        <color indexed="9"/>
      </bottom>
    </border>
    <border>
      <left style="thin">
        <color indexed="8"/>
      </left>
      <right style="thin"/>
      <top style="thin">
        <color indexed="8"/>
      </top>
      <bottom style="thin">
        <color indexed="8"/>
      </bottom>
    </border>
    <border>
      <left style="thin"/>
      <right style="thin"/>
      <top style="thin"/>
      <bottom/>
    </border>
    <border>
      <left style="thin"/>
      <right/>
      <top style="thin"/>
      <bottom/>
    </border>
    <border>
      <left style="thin">
        <color indexed="8"/>
      </left>
      <right/>
      <top style="thin">
        <color indexed="8"/>
      </top>
      <bottom style="thin">
        <color indexed="8"/>
      </bottom>
    </border>
    <border>
      <left/>
      <right style="thin"/>
      <top style="thin"/>
      <bottom/>
    </border>
    <border>
      <left/>
      <right style="thin">
        <color indexed="8"/>
      </right>
      <top style="thin">
        <color indexed="8"/>
      </top>
      <bottom style="thin">
        <color indexed="8"/>
      </bottom>
    </border>
    <border>
      <left style="thin"/>
      <right style="thin"/>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top style="thin"/>
      <bottom style="thin"/>
    </border>
    <border>
      <left style="thin"/>
      <right style="thin"/>
      <top/>
      <bottom style="thin"/>
    </border>
    <border>
      <left style="thin">
        <color rgb="FF000000"/>
      </left>
      <right style="thin">
        <color rgb="FF000000"/>
      </right>
      <top/>
      <bottom style="thin">
        <color rgb="FF000000"/>
      </bottom>
    </border>
    <border>
      <left/>
      <right style="thin">
        <color rgb="FF000000"/>
      </right>
      <top/>
      <bottom style="thin">
        <color rgb="FF000000"/>
      </bottom>
    </border>
    <border>
      <left style="thin"/>
      <right/>
      <top style="thin"/>
      <bottom style="thin"/>
    </border>
    <border>
      <left/>
      <right/>
      <top style="thin"/>
      <bottom style="thin"/>
    </border>
    <border>
      <left/>
      <right/>
      <top/>
      <bottom style="thin">
        <color indexed="8"/>
      </bottom>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6" fillId="0" borderId="1" applyFont="0" applyAlignment="0">
      <protection/>
    </xf>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2" applyNumberFormat="0" applyAlignment="0" applyProtection="0"/>
    <xf numFmtId="0" fontId="46"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5" fillId="0" borderId="0">
      <alignment horizontal="left" vertical="top"/>
      <protection/>
    </xf>
    <xf numFmtId="0" fontId="48" fillId="29" borderId="0" applyNumberFormat="0" applyBorder="0" applyAlignment="0" applyProtection="0"/>
    <xf numFmtId="0" fontId="8" fillId="0" borderId="0">
      <alignment horizontal="left" vertical="top"/>
      <protection/>
    </xf>
    <xf numFmtId="0" fontId="3" fillId="0" borderId="0">
      <alignment horizontal="left" vertical="top"/>
      <protection/>
    </xf>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52" fillId="30" borderId="2" applyNumberFormat="0" applyAlignment="0" applyProtection="0"/>
    <xf numFmtId="0" fontId="53" fillId="0" borderId="7" applyNumberFormat="0" applyFill="0" applyAlignment="0" applyProtection="0"/>
    <xf numFmtId="0" fontId="4" fillId="0" borderId="0">
      <alignment horizontal="left" vertical="center" wrapText="1"/>
      <protection/>
    </xf>
    <xf numFmtId="0" fontId="54" fillId="31" borderId="0" applyNumberFormat="0" applyBorder="0" applyAlignment="0" applyProtection="0"/>
    <xf numFmtId="0" fontId="2" fillId="0" borderId="0">
      <alignment horizontal="left" vertical="top"/>
      <protection/>
    </xf>
    <xf numFmtId="0" fontId="0" fillId="32" borderId="8" applyNumberFormat="0" applyFont="0" applyAlignment="0" applyProtection="0"/>
    <xf numFmtId="0" fontId="55" fillId="27" borderId="9"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0" borderId="0" applyNumberFormat="0" applyFill="0" applyBorder="0" applyAlignment="0" applyProtection="0"/>
  </cellStyleXfs>
  <cellXfs count="386">
    <xf numFmtId="0" fontId="0" fillId="0" borderId="0" xfId="0" applyAlignment="1">
      <alignment/>
    </xf>
    <xf numFmtId="0" fontId="0" fillId="0" borderId="0" xfId="0" applyFont="1" applyAlignment="1">
      <alignment/>
    </xf>
    <xf numFmtId="0" fontId="7"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49" fontId="0" fillId="0" borderId="0" xfId="0" applyNumberFormat="1" applyFont="1" applyAlignment="1">
      <alignment horizontal="left" indent="1"/>
    </xf>
    <xf numFmtId="0" fontId="7" fillId="0" borderId="0" xfId="0" applyFont="1" applyAlignment="1">
      <alignment/>
    </xf>
    <xf numFmtId="0" fontId="7" fillId="0" borderId="0" xfId="0" applyFont="1" applyAlignment="1">
      <alignment horizontal="left"/>
    </xf>
    <xf numFmtId="0" fontId="0" fillId="0" borderId="0" xfId="0" applyFont="1" applyAlignment="1">
      <alignment horizontal="center"/>
    </xf>
    <xf numFmtId="0" fontId="10" fillId="0" borderId="0" xfId="56" applyFont="1" applyAlignment="1" applyProtection="1">
      <alignment horizontal="left" vertical="center" wrapText="1"/>
      <protection/>
    </xf>
    <xf numFmtId="0" fontId="0" fillId="0" borderId="0" xfId="0" applyFont="1" applyAlignment="1">
      <alignment wrapText="1"/>
    </xf>
    <xf numFmtId="0" fontId="0" fillId="0" borderId="0" xfId="0" applyFont="1" applyBorder="1" applyAlignment="1">
      <alignment/>
    </xf>
    <xf numFmtId="0" fontId="0" fillId="0" borderId="1" xfId="61" applyFont="1" applyBorder="1">
      <alignment horizontal="left" vertical="top"/>
      <protection/>
    </xf>
    <xf numFmtId="0" fontId="0" fillId="0" borderId="0" xfId="61" applyFont="1" applyBorder="1">
      <alignment horizontal="left" vertical="top"/>
      <protection/>
    </xf>
    <xf numFmtId="0" fontId="0" fillId="0" borderId="0" xfId="48" applyFont="1">
      <alignment horizontal="left" vertical="top"/>
      <protection/>
    </xf>
    <xf numFmtId="165" fontId="0" fillId="0" borderId="0" xfId="61" applyNumberFormat="1" applyFont="1">
      <alignment horizontal="left" vertical="top"/>
      <protection/>
    </xf>
    <xf numFmtId="165" fontId="0" fillId="0" borderId="0" xfId="61" applyNumberFormat="1" applyFont="1" applyBorder="1" applyAlignment="1">
      <alignment vertical="top" wrapText="1"/>
      <protection/>
    </xf>
    <xf numFmtId="165" fontId="0" fillId="0" borderId="1" xfId="61" applyNumberFormat="1" applyFont="1" applyBorder="1" applyAlignment="1">
      <alignment vertical="top" wrapText="1"/>
      <protection/>
    </xf>
    <xf numFmtId="0" fontId="0" fillId="0" borderId="0" xfId="61" applyFont="1" applyBorder="1" applyAlignment="1">
      <alignment horizontal="left" vertical="top" wrapText="1"/>
      <protection/>
    </xf>
    <xf numFmtId="1" fontId="0" fillId="0" borderId="1" xfId="61" applyNumberFormat="1" applyFont="1" applyBorder="1" applyAlignment="1">
      <alignment vertical="top" wrapText="1"/>
      <protection/>
    </xf>
    <xf numFmtId="0" fontId="0" fillId="0" borderId="1" xfId="61" applyFont="1" applyBorder="1" applyAlignment="1">
      <alignment vertical="top" wrapText="1"/>
      <protection/>
    </xf>
    <xf numFmtId="0" fontId="0" fillId="0" borderId="1" xfId="0" applyFont="1" applyBorder="1" applyAlignment="1">
      <alignment/>
    </xf>
    <xf numFmtId="0" fontId="0" fillId="0" borderId="1" xfId="61" applyFont="1" applyBorder="1" applyAlignment="1">
      <alignment horizontal="center" wrapText="1"/>
      <protection/>
    </xf>
    <xf numFmtId="0" fontId="0" fillId="0" borderId="0" xfId="0" applyFont="1" applyAlignment="1">
      <alignment/>
    </xf>
    <xf numFmtId="0" fontId="0" fillId="0" borderId="0" xfId="61" applyFont="1" applyBorder="1" applyAlignment="1">
      <alignment vertical="top" wrapText="1"/>
      <protection/>
    </xf>
    <xf numFmtId="0" fontId="0" fillId="0" borderId="0" xfId="61" applyFont="1">
      <alignment horizontal="left" vertical="top"/>
      <protection/>
    </xf>
    <xf numFmtId="0" fontId="0" fillId="0" borderId="0" xfId="0" applyFont="1" applyAlignment="1">
      <alignment horizontal="center" vertical="center" wrapText="1"/>
    </xf>
    <xf numFmtId="0" fontId="0" fillId="0" borderId="0" xfId="0" applyFont="1" applyAlignment="1">
      <alignment horizontal="left" indent="2"/>
    </xf>
    <xf numFmtId="0" fontId="0" fillId="0" borderId="0" xfId="0" applyFont="1" applyAlignment="1">
      <alignment horizontal="left" vertical="center" wrapText="1" indent="2"/>
    </xf>
    <xf numFmtId="0" fontId="0" fillId="0" borderId="0" xfId="0" applyFont="1" applyAlignment="1" applyProtection="1">
      <alignment/>
      <protection/>
    </xf>
    <xf numFmtId="0" fontId="0" fillId="0" borderId="0" xfId="0" applyFont="1" applyAlignment="1">
      <alignment horizontal="left" vertical="center" wrapText="1" indent="4"/>
    </xf>
    <xf numFmtId="0" fontId="7" fillId="0" borderId="0" xfId="56" applyFont="1" applyAlignment="1" applyProtection="1">
      <alignment vertical="center" wrapText="1"/>
      <protection/>
    </xf>
    <xf numFmtId="2" fontId="0" fillId="0" borderId="1" xfId="61" applyNumberFormat="1" applyFont="1" applyBorder="1">
      <alignment horizontal="left" vertical="top"/>
      <protection/>
    </xf>
    <xf numFmtId="2" fontId="0" fillId="0" borderId="1" xfId="0" applyNumberFormat="1" applyFont="1" applyBorder="1" applyAlignment="1">
      <alignment/>
    </xf>
    <xf numFmtId="0" fontId="0" fillId="0" borderId="11" xfId="61" applyFont="1" applyBorder="1">
      <alignment horizontal="left" vertical="top"/>
      <protection/>
    </xf>
    <xf numFmtId="0" fontId="0" fillId="0" borderId="1" xfId="61" applyFont="1" applyBorder="1" applyAlignment="1">
      <alignment wrapText="1"/>
      <protection/>
    </xf>
    <xf numFmtId="0" fontId="11" fillId="33" borderId="0" xfId="0" applyFont="1" applyFill="1" applyBorder="1" applyAlignment="1">
      <alignment vertical="top" wrapText="1"/>
    </xf>
    <xf numFmtId="165" fontId="7" fillId="0" borderId="0" xfId="61" applyNumberFormat="1" applyFont="1" applyBorder="1" applyAlignment="1">
      <alignment vertical="top" wrapText="1"/>
      <protection/>
    </xf>
    <xf numFmtId="2" fontId="0" fillId="0" borderId="12" xfId="0" applyNumberFormat="1" applyFont="1" applyBorder="1" applyAlignment="1">
      <alignment/>
    </xf>
    <xf numFmtId="0" fontId="0" fillId="33" borderId="1" xfId="0" applyFont="1" applyFill="1" applyBorder="1" applyAlignment="1">
      <alignment vertical="top" wrapText="1"/>
    </xf>
    <xf numFmtId="0" fontId="0" fillId="0" borderId="1" xfId="61" applyFont="1" applyBorder="1" applyAlignment="1">
      <alignment horizontal="left" vertical="top" wrapText="1"/>
      <protection/>
    </xf>
    <xf numFmtId="0" fontId="0" fillId="0" borderId="0" xfId="61" applyFont="1" applyAlignment="1">
      <alignment horizontal="left" vertical="top" shrinkToFit="1"/>
      <protection/>
    </xf>
    <xf numFmtId="0" fontId="0" fillId="0" borderId="0" xfId="0" applyFont="1" applyAlignment="1">
      <alignment shrinkToFit="1"/>
    </xf>
    <xf numFmtId="0" fontId="7" fillId="0" borderId="0" xfId="56" applyFont="1" applyBorder="1" applyAlignment="1" applyProtection="1">
      <alignment vertical="center" wrapText="1"/>
      <protection/>
    </xf>
    <xf numFmtId="164" fontId="0" fillId="0" borderId="1" xfId="61" applyNumberFormat="1" applyFont="1" applyBorder="1" applyAlignment="1">
      <alignment vertical="top" wrapText="1"/>
      <protection/>
    </xf>
    <xf numFmtId="0" fontId="7" fillId="0" borderId="0" xfId="56" applyFont="1" applyAlignment="1" applyProtection="1">
      <alignment vertical="center" shrinkToFit="1"/>
      <protection/>
    </xf>
    <xf numFmtId="0" fontId="14" fillId="0" borderId="0" xfId="0" applyFont="1" applyAlignment="1">
      <alignment/>
    </xf>
    <xf numFmtId="0" fontId="0" fillId="0" borderId="0" xfId="0" applyFont="1" applyAlignment="1">
      <alignment horizontal="left" indent="4"/>
    </xf>
    <xf numFmtId="1" fontId="0" fillId="0" borderId="0" xfId="0" applyNumberFormat="1" applyFont="1" applyAlignment="1">
      <alignment/>
    </xf>
    <xf numFmtId="0" fontId="0" fillId="0" borderId="1" xfId="61" applyFont="1" applyBorder="1" applyAlignment="1">
      <alignment horizontal="left" vertical="top"/>
      <protection/>
    </xf>
    <xf numFmtId="1" fontId="0" fillId="0" borderId="1" xfId="0" applyNumberFormat="1" applyFont="1" applyBorder="1" applyAlignment="1">
      <alignment/>
    </xf>
    <xf numFmtId="0" fontId="0" fillId="33" borderId="12" xfId="0" applyFont="1" applyFill="1" applyBorder="1" applyAlignment="1">
      <alignment vertical="top" wrapText="1"/>
    </xf>
    <xf numFmtId="3" fontId="11" fillId="33" borderId="0" xfId="0" applyNumberFormat="1" applyFont="1" applyFill="1" applyBorder="1" applyAlignment="1">
      <alignment vertical="top" wrapText="1"/>
    </xf>
    <xf numFmtId="0" fontId="0" fillId="33" borderId="1" xfId="0" applyFont="1" applyFill="1" applyBorder="1" applyAlignment="1">
      <alignment horizontal="center" vertical="top" wrapText="1"/>
    </xf>
    <xf numFmtId="0" fontId="12" fillId="0" borderId="13" xfId="0" applyFont="1" applyBorder="1" applyAlignment="1">
      <alignment/>
    </xf>
    <xf numFmtId="0" fontId="12" fillId="0" borderId="14" xfId="0" applyFont="1" applyBorder="1" applyAlignment="1">
      <alignment/>
    </xf>
    <xf numFmtId="0" fontId="12" fillId="0" borderId="1" xfId="61" applyFont="1" applyBorder="1" applyAlignment="1">
      <alignment vertical="top" wrapText="1"/>
      <protection/>
    </xf>
    <xf numFmtId="2" fontId="0" fillId="0" borderId="0" xfId="0" applyNumberFormat="1" applyFont="1" applyBorder="1" applyAlignment="1">
      <alignment/>
    </xf>
    <xf numFmtId="0" fontId="7" fillId="0" borderId="0" xfId="61" applyFont="1" applyBorder="1" applyAlignment="1">
      <alignment wrapText="1"/>
      <protection/>
    </xf>
    <xf numFmtId="0" fontId="0" fillId="33" borderId="12" xfId="0" applyFont="1" applyFill="1" applyBorder="1" applyAlignment="1">
      <alignment horizontal="center" vertical="top" wrapText="1"/>
    </xf>
    <xf numFmtId="165" fontId="0" fillId="0" borderId="0" xfId="0" applyNumberFormat="1" applyFont="1" applyBorder="1" applyAlignment="1">
      <alignment/>
    </xf>
    <xf numFmtId="2" fontId="0" fillId="0" borderId="15" xfId="0" applyNumberFormat="1" applyFont="1" applyBorder="1" applyAlignment="1">
      <alignment/>
    </xf>
    <xf numFmtId="0" fontId="0" fillId="0" borderId="0" xfId="0" applyFont="1" applyBorder="1" applyAlignment="1">
      <alignment horizontal="left"/>
    </xf>
    <xf numFmtId="0" fontId="0" fillId="33" borderId="1" xfId="0" applyFont="1" applyFill="1" applyBorder="1" applyAlignment="1">
      <alignment horizontal="left" vertical="top" wrapText="1"/>
    </xf>
    <xf numFmtId="0" fontId="0" fillId="33" borderId="12" xfId="0" applyFont="1" applyFill="1" applyBorder="1" applyAlignment="1">
      <alignment horizontal="left" vertical="top" wrapText="1"/>
    </xf>
    <xf numFmtId="0" fontId="0" fillId="0" borderId="0" xfId="0" applyAlignment="1">
      <alignment wrapText="1"/>
    </xf>
    <xf numFmtId="0" fontId="2" fillId="0" borderId="0" xfId="0" applyFont="1" applyAlignment="1">
      <alignment wrapText="1"/>
    </xf>
    <xf numFmtId="2" fontId="0" fillId="33" borderId="12" xfId="0" applyNumberFormat="1" applyFont="1" applyFill="1" applyBorder="1" applyAlignment="1">
      <alignment vertical="top" wrapText="1"/>
    </xf>
    <xf numFmtId="0" fontId="7" fillId="0" borderId="0" xfId="61" applyFont="1" applyBorder="1" applyAlignment="1">
      <alignment horizontal="center" vertical="top" wrapText="1"/>
      <protection/>
    </xf>
    <xf numFmtId="0" fontId="4" fillId="0" borderId="0" xfId="0" applyFont="1" applyAlignment="1">
      <alignment horizontal="center" wrapText="1"/>
    </xf>
    <xf numFmtId="0" fontId="0" fillId="0" borderId="1" xfId="0" applyFont="1" applyBorder="1" applyAlignment="1">
      <alignment horizontal="center"/>
    </xf>
    <xf numFmtId="0" fontId="9" fillId="0" borderId="1" xfId="61" applyFont="1" applyBorder="1" applyAlignment="1">
      <alignment horizontal="center" vertical="top" wrapText="1"/>
      <protection/>
    </xf>
    <xf numFmtId="0" fontId="12" fillId="33" borderId="1" xfId="0" applyFont="1" applyFill="1" applyBorder="1" applyAlignment="1">
      <alignment vertical="top" wrapText="1"/>
    </xf>
    <xf numFmtId="0" fontId="12" fillId="0" borderId="1" xfId="61" applyFont="1" applyBorder="1" applyAlignment="1">
      <alignment wrapText="1"/>
      <protection/>
    </xf>
    <xf numFmtId="0" fontId="12" fillId="0" borderId="1" xfId="0" applyFont="1" applyBorder="1" applyAlignment="1">
      <alignment/>
    </xf>
    <xf numFmtId="0" fontId="0" fillId="0" borderId="1" xfId="0" applyFont="1" applyBorder="1" applyAlignment="1">
      <alignment horizontal="center" vertical="top" wrapText="1"/>
    </xf>
    <xf numFmtId="0" fontId="0" fillId="0" borderId="1" xfId="0" applyFont="1" applyBorder="1" applyAlignment="1">
      <alignment vertical="top" wrapText="1"/>
    </xf>
    <xf numFmtId="0" fontId="9" fillId="0" borderId="1" xfId="0" applyFont="1" applyBorder="1" applyAlignment="1">
      <alignment horizontal="center" vertical="top" wrapText="1"/>
    </xf>
    <xf numFmtId="0" fontId="0" fillId="0" borderId="1" xfId="0" applyFont="1" applyBorder="1" applyAlignment="1">
      <alignment horizontal="right" vertical="top" wrapText="1"/>
    </xf>
    <xf numFmtId="2" fontId="0" fillId="0" borderId="1" xfId="0" applyNumberFormat="1" applyFont="1" applyBorder="1" applyAlignment="1">
      <alignment horizontal="center" vertical="top" wrapText="1"/>
    </xf>
    <xf numFmtId="0" fontId="0" fillId="0" borderId="0" xfId="0" applyBorder="1" applyAlignment="1">
      <alignment wrapText="1"/>
    </xf>
    <xf numFmtId="2" fontId="0" fillId="0" borderId="0" xfId="0" applyNumberFormat="1" applyFont="1" applyBorder="1" applyAlignment="1">
      <alignment horizontal="center" vertical="top" wrapText="1"/>
    </xf>
    <xf numFmtId="0" fontId="0" fillId="0" borderId="16" xfId="61" applyFont="1" applyBorder="1" applyAlignment="1">
      <alignment wrapText="1"/>
      <protection/>
    </xf>
    <xf numFmtId="1" fontId="12" fillId="0" borderId="1" xfId="61" applyNumberFormat="1" applyFont="1" applyBorder="1" applyAlignment="1">
      <alignment vertical="top" wrapText="1"/>
      <protection/>
    </xf>
    <xf numFmtId="0" fontId="0" fillId="0" borderId="1" xfId="61" applyFont="1" applyBorder="1" applyAlignment="1">
      <alignment horizontal="center" vertical="top"/>
      <protection/>
    </xf>
    <xf numFmtId="0" fontId="0" fillId="0" borderId="0" xfId="56" applyFont="1" applyAlignment="1" applyProtection="1">
      <alignment vertical="center" wrapText="1"/>
      <protection/>
    </xf>
    <xf numFmtId="2" fontId="0" fillId="0" borderId="1" xfId="0" applyNumberFormat="1" applyFont="1" applyBorder="1" applyAlignment="1">
      <alignment horizontal="center"/>
    </xf>
    <xf numFmtId="0" fontId="0" fillId="0" borderId="0" xfId="0" applyAlignment="1">
      <alignment horizontal="left" wrapText="1"/>
    </xf>
    <xf numFmtId="37" fontId="0" fillId="0" borderId="1" xfId="0" applyNumberFormat="1" applyFont="1" applyBorder="1" applyAlignment="1">
      <alignment/>
    </xf>
    <xf numFmtId="37" fontId="12" fillId="0" borderId="1" xfId="0" applyNumberFormat="1" applyFont="1" applyBorder="1" applyAlignment="1">
      <alignment/>
    </xf>
    <xf numFmtId="165" fontId="12" fillId="0" borderId="1" xfId="61" applyNumberFormat="1" applyFont="1" applyBorder="1" applyAlignment="1">
      <alignment vertical="top" wrapText="1"/>
      <protection/>
    </xf>
    <xf numFmtId="0" fontId="12" fillId="0" borderId="1" xfId="61" applyFont="1" applyBorder="1" applyAlignment="1">
      <alignment horizontal="center" wrapText="1"/>
      <protection/>
    </xf>
    <xf numFmtId="0" fontId="0" fillId="0" borderId="1" xfId="61" applyFont="1" applyBorder="1" applyAlignment="1">
      <alignment horizontal="right" wrapText="1"/>
      <protection/>
    </xf>
    <xf numFmtId="0" fontId="0" fillId="0" borderId="0" xfId="56" applyFont="1" applyAlignment="1" applyProtection="1">
      <alignment vertical="center"/>
      <protection/>
    </xf>
    <xf numFmtId="1" fontId="12" fillId="0" borderId="1" xfId="0" applyNumberFormat="1" applyFont="1" applyBorder="1" applyAlignment="1">
      <alignment/>
    </xf>
    <xf numFmtId="0" fontId="16" fillId="0" borderId="0" xfId="0" applyFont="1" applyAlignment="1">
      <alignment/>
    </xf>
    <xf numFmtId="0" fontId="0" fillId="0" borderId="0" xfId="0" applyFont="1" applyAlignment="1">
      <alignment horizontal="left" indent="5"/>
    </xf>
    <xf numFmtId="0" fontId="0" fillId="0" borderId="0" xfId="0" applyFont="1" applyAlignment="1">
      <alignment horizontal="left" indent="6"/>
    </xf>
    <xf numFmtId="0" fontId="0" fillId="0" borderId="0" xfId="0" applyFont="1" applyAlignment="1">
      <alignment horizontal="left" indent="8"/>
    </xf>
    <xf numFmtId="0" fontId="0" fillId="0" borderId="0" xfId="0" applyFont="1" applyAlignment="1">
      <alignment horizontal="left" indent="13"/>
    </xf>
    <xf numFmtId="0" fontId="0" fillId="0" borderId="0" xfId="0" applyFont="1" applyAlignment="1">
      <alignment horizontal="left" indent="10"/>
    </xf>
    <xf numFmtId="0" fontId="10" fillId="0" borderId="0" xfId="56" applyFont="1" applyAlignment="1" applyProtection="1">
      <alignment horizontal="left"/>
      <protection/>
    </xf>
    <xf numFmtId="0" fontId="0" fillId="0" borderId="0" xfId="0" applyFont="1" applyAlignment="1">
      <alignment horizontal="left" vertical="center" wrapText="1" indent="8"/>
    </xf>
    <xf numFmtId="0" fontId="0" fillId="0" borderId="0" xfId="0" applyFont="1" applyAlignment="1" applyProtection="1">
      <alignment/>
      <protection/>
    </xf>
    <xf numFmtId="0" fontId="0" fillId="0" borderId="0" xfId="0" applyFont="1" applyAlignment="1">
      <alignment/>
    </xf>
    <xf numFmtId="0" fontId="0" fillId="0" borderId="0" xfId="0" applyFont="1" applyAlignment="1">
      <alignment horizontal="left"/>
    </xf>
    <xf numFmtId="164" fontId="0" fillId="0" borderId="1" xfId="0" applyNumberFormat="1" applyFont="1" applyBorder="1" applyAlignment="1">
      <alignment/>
    </xf>
    <xf numFmtId="0" fontId="0" fillId="0" borderId="0" xfId="61" applyFont="1" applyAlignment="1">
      <alignment horizontal="left" vertical="top" wrapText="1"/>
      <protection/>
    </xf>
    <xf numFmtId="0" fontId="0" fillId="0" borderId="0" xfId="0" applyFont="1" applyAlignment="1">
      <alignment/>
    </xf>
    <xf numFmtId="0" fontId="0" fillId="0" borderId="1" xfId="0" applyFont="1" applyBorder="1" applyAlignment="1">
      <alignment horizontal="center" vertical="top" wrapText="1"/>
    </xf>
    <xf numFmtId="0" fontId="2" fillId="0" borderId="0" xfId="0" applyFont="1" applyAlignment="1">
      <alignment wrapText="1"/>
    </xf>
    <xf numFmtId="0" fontId="0" fillId="0" borderId="0" xfId="0" applyFont="1" applyAlignment="1">
      <alignment/>
    </xf>
    <xf numFmtId="0" fontId="0" fillId="0" borderId="0" xfId="61" applyFont="1" applyBorder="1" applyAlignment="1">
      <alignment vertical="top" wrapText="1"/>
      <protection/>
    </xf>
    <xf numFmtId="0" fontId="0" fillId="0" borderId="1" xfId="0" applyBorder="1" applyAlignment="1">
      <alignment horizontal="right" vertical="top" wrapText="1"/>
    </xf>
    <xf numFmtId="0" fontId="0" fillId="0" borderId="0" xfId="0" applyFont="1" applyAlignment="1">
      <alignment/>
    </xf>
    <xf numFmtId="0" fontId="59" fillId="34" borderId="0" xfId="0" applyFont="1" applyFill="1" applyBorder="1" applyAlignment="1">
      <alignment vertical="top" wrapText="1"/>
    </xf>
    <xf numFmtId="0" fontId="0" fillId="0" borderId="0" xfId="0" applyFont="1" applyAlignment="1">
      <alignment/>
    </xf>
    <xf numFmtId="0" fontId="10" fillId="0" borderId="0" xfId="56" applyFont="1" applyAlignment="1" applyProtection="1">
      <alignment/>
      <protection/>
    </xf>
    <xf numFmtId="0" fontId="7" fillId="0" borderId="0" xfId="0" applyFont="1" applyAlignment="1">
      <alignment horizontal="left"/>
    </xf>
    <xf numFmtId="0" fontId="0" fillId="0" borderId="0" xfId="0" applyFont="1" applyAlignment="1">
      <alignment/>
    </xf>
    <xf numFmtId="0" fontId="0" fillId="0" borderId="0" xfId="0" applyBorder="1" applyAlignment="1">
      <alignment wrapText="1"/>
    </xf>
    <xf numFmtId="0" fontId="0" fillId="0" borderId="0" xfId="0" applyFont="1" applyAlignment="1">
      <alignment/>
    </xf>
    <xf numFmtId="0" fontId="0" fillId="0" borderId="0" xfId="61" applyFont="1" applyBorder="1" applyAlignment="1">
      <alignment vertical="top" wrapText="1"/>
      <protection/>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56" applyFont="1" applyAlignment="1" applyProtection="1">
      <alignment vertical="center" wrapText="1"/>
      <protection/>
    </xf>
    <xf numFmtId="0" fontId="0" fillId="0" borderId="0" xfId="61" applyFont="1" applyBorder="1" applyAlignment="1">
      <alignment vertical="top" wrapText="1"/>
      <protection/>
    </xf>
    <xf numFmtId="0" fontId="0" fillId="0" borderId="0" xfId="0" applyFont="1" applyAlignment="1">
      <alignment/>
    </xf>
    <xf numFmtId="0" fontId="7" fillId="0" borderId="17" xfId="61" applyFont="1" applyBorder="1" applyAlignment="1">
      <alignment wrapText="1"/>
      <protection/>
    </xf>
    <xf numFmtId="2" fontId="0" fillId="33" borderId="18" xfId="0" applyNumberFormat="1" applyFont="1" applyFill="1" applyBorder="1" applyAlignment="1">
      <alignment vertical="top" wrapText="1"/>
    </xf>
    <xf numFmtId="0" fontId="0" fillId="0" borderId="19" xfId="61" applyFont="1" applyBorder="1" applyAlignment="1">
      <alignment wrapText="1"/>
      <protection/>
    </xf>
    <xf numFmtId="2" fontId="0" fillId="0" borderId="20" xfId="0" applyNumberFormat="1" applyFont="1" applyBorder="1" applyAlignment="1">
      <alignment/>
    </xf>
    <xf numFmtId="0" fontId="0" fillId="0" borderId="1" xfId="0" applyFont="1" applyBorder="1" applyAlignment="1">
      <alignment/>
    </xf>
    <xf numFmtId="0" fontId="0" fillId="0" borderId="1" xfId="61" applyFont="1" applyBorder="1" applyAlignment="1">
      <alignment wrapText="1"/>
      <protection/>
    </xf>
    <xf numFmtId="2" fontId="0" fillId="0" borderId="1" xfId="0" applyNumberFormat="1" applyFont="1" applyBorder="1" applyAlignment="1">
      <alignment/>
    </xf>
    <xf numFmtId="0" fontId="0" fillId="33" borderId="1" xfId="0" applyFill="1" applyBorder="1" applyAlignment="1">
      <alignment horizontal="center" vertical="top" wrapText="1"/>
    </xf>
    <xf numFmtId="0" fontId="0" fillId="0" borderId="1" xfId="0" applyBorder="1" applyAlignment="1">
      <alignment/>
    </xf>
    <xf numFmtId="2" fontId="0" fillId="0" borderId="21" xfId="0" applyNumberFormat="1" applyFont="1" applyFill="1" applyBorder="1" applyAlignment="1">
      <alignment/>
    </xf>
    <xf numFmtId="2" fontId="0" fillId="0" borderId="1" xfId="0" applyNumberFormat="1" applyBorder="1" applyAlignment="1">
      <alignment/>
    </xf>
    <xf numFmtId="0" fontId="60" fillId="33" borderId="1" xfId="0" applyFont="1" applyFill="1" applyBorder="1" applyAlignment="1">
      <alignment vertical="top" wrapText="1"/>
    </xf>
    <xf numFmtId="2" fontId="60" fillId="0" borderId="1" xfId="0" applyNumberFormat="1" applyFont="1" applyBorder="1" applyAlignment="1">
      <alignment/>
    </xf>
    <xf numFmtId="0" fontId="60" fillId="0" borderId="0" xfId="0" applyFont="1" applyAlignment="1">
      <alignment/>
    </xf>
    <xf numFmtId="2" fontId="60" fillId="0" borderId="21" xfId="0" applyNumberFormat="1" applyFont="1" applyFill="1" applyBorder="1" applyAlignment="1">
      <alignment/>
    </xf>
    <xf numFmtId="2" fontId="0" fillId="0" borderId="1" xfId="0" applyNumberFormat="1" applyFont="1" applyFill="1" applyBorder="1" applyAlignment="1">
      <alignment/>
    </xf>
    <xf numFmtId="0" fontId="0" fillId="0" borderId="0" xfId="0" applyAlignment="1">
      <alignment/>
    </xf>
    <xf numFmtId="0" fontId="0" fillId="0" borderId="0" xfId="0" applyFont="1" applyAlignment="1">
      <alignment/>
    </xf>
    <xf numFmtId="0" fontId="10" fillId="0" borderId="0" xfId="56" applyAlignment="1" applyProtection="1">
      <alignment/>
      <protection/>
    </xf>
    <xf numFmtId="0" fontId="11" fillId="33" borderId="0" xfId="0" applyFont="1" applyFill="1" applyBorder="1" applyAlignment="1">
      <alignment horizontal="center" vertical="top" wrapText="1"/>
    </xf>
    <xf numFmtId="2" fontId="0" fillId="0" borderId="1" xfId="0" applyNumberFormat="1" applyFont="1" applyBorder="1" applyAlignment="1">
      <alignment/>
    </xf>
    <xf numFmtId="2" fontId="0" fillId="0" borderId="1" xfId="0" applyNumberFormat="1" applyBorder="1" applyAlignment="1">
      <alignment/>
    </xf>
    <xf numFmtId="2" fontId="0" fillId="0" borderId="0" xfId="0" applyNumberFormat="1" applyBorder="1" applyAlignment="1">
      <alignment/>
    </xf>
    <xf numFmtId="0" fontId="0" fillId="0" borderId="1" xfId="0" applyFill="1" applyBorder="1" applyAlignment="1">
      <alignment/>
    </xf>
    <xf numFmtId="9" fontId="0" fillId="0" borderId="0" xfId="61" applyNumberFormat="1" applyFont="1" applyBorder="1">
      <alignment horizontal="left" vertical="top"/>
      <protection/>
    </xf>
    <xf numFmtId="9" fontId="0" fillId="0" borderId="0" xfId="0" applyNumberFormat="1" applyFont="1" applyBorder="1" applyAlignment="1">
      <alignment/>
    </xf>
    <xf numFmtId="0" fontId="0" fillId="0" borderId="0" xfId="0" applyFont="1" applyFill="1" applyBorder="1" applyAlignment="1">
      <alignment/>
    </xf>
    <xf numFmtId="0" fontId="0" fillId="0" borderId="0" xfId="0" applyFont="1" applyFill="1" applyBorder="1" applyAlignment="1">
      <alignment vertical="top" wrapText="1"/>
    </xf>
    <xf numFmtId="0" fontId="59" fillId="0" borderId="0" xfId="0" applyFont="1" applyFill="1" applyBorder="1" applyAlignment="1">
      <alignment vertical="top" wrapText="1"/>
    </xf>
    <xf numFmtId="2" fontId="0" fillId="0" borderId="0" xfId="0" applyNumberFormat="1" applyFont="1" applyFill="1" applyBorder="1" applyAlignment="1">
      <alignment horizontal="right"/>
    </xf>
    <xf numFmtId="0" fontId="13" fillId="0" borderId="22" xfId="0" applyFont="1" applyFill="1" applyBorder="1" applyAlignment="1">
      <alignment vertical="top" wrapText="1"/>
    </xf>
    <xf numFmtId="0" fontId="13" fillId="0" borderId="23" xfId="0" applyFont="1" applyFill="1" applyBorder="1" applyAlignment="1">
      <alignment vertical="top" wrapText="1"/>
    </xf>
    <xf numFmtId="0" fontId="0" fillId="0" borderId="1" xfId="0" applyBorder="1" applyAlignment="1">
      <alignment/>
    </xf>
    <xf numFmtId="0" fontId="0" fillId="33" borderId="12" xfId="0" applyFont="1" applyFill="1" applyBorder="1" applyAlignment="1">
      <alignment horizontal="center" vertical="top" wrapText="1"/>
    </xf>
    <xf numFmtId="2" fontId="0" fillId="0" borderId="1" xfId="0" applyNumberFormat="1" applyBorder="1" applyAlignment="1">
      <alignment/>
    </xf>
    <xf numFmtId="0" fontId="0" fillId="0" borderId="0" xfId="0" applyFont="1" applyAlignment="1">
      <alignment/>
    </xf>
    <xf numFmtId="9" fontId="0" fillId="0" borderId="1" xfId="0" applyNumberFormat="1" applyBorder="1" applyAlignment="1">
      <alignment/>
    </xf>
    <xf numFmtId="9" fontId="0" fillId="0" borderId="1" xfId="0" applyNumberFormat="1" applyFont="1" applyBorder="1" applyAlignment="1">
      <alignment/>
    </xf>
    <xf numFmtId="164" fontId="0" fillId="0" borderId="1" xfId="61" applyNumberFormat="1" applyFont="1" applyBorder="1" applyAlignment="1">
      <alignment horizontal="left" vertical="top" wrapText="1"/>
      <protection/>
    </xf>
    <xf numFmtId="164" fontId="0" fillId="0" borderId="1" xfId="61" applyNumberFormat="1" applyFont="1" applyBorder="1">
      <alignment horizontal="left" vertical="top"/>
      <protection/>
    </xf>
    <xf numFmtId="164" fontId="0" fillId="0" borderId="24" xfId="0" applyNumberFormat="1" applyFont="1" applyBorder="1" applyAlignment="1">
      <alignment horizontal="right"/>
    </xf>
    <xf numFmtId="164" fontId="0" fillId="0" borderId="1" xfId="0" applyNumberFormat="1" applyFont="1" applyBorder="1" applyAlignment="1">
      <alignment horizontal="right"/>
    </xf>
    <xf numFmtId="164" fontId="0" fillId="0" borderId="1" xfId="0" applyNumberFormat="1" applyFont="1" applyFill="1" applyBorder="1" applyAlignment="1">
      <alignment horizontal="right"/>
    </xf>
    <xf numFmtId="9" fontId="0" fillId="0" borderId="20" xfId="0" applyNumberFormat="1" applyFont="1" applyBorder="1" applyAlignment="1">
      <alignment/>
    </xf>
    <xf numFmtId="9" fontId="0" fillId="0" borderId="12" xfId="0" applyNumberFormat="1" applyFont="1" applyBorder="1" applyAlignment="1">
      <alignment/>
    </xf>
    <xf numFmtId="9" fontId="0" fillId="0" borderId="12" xfId="0" applyNumberFormat="1" applyFont="1" applyFill="1" applyBorder="1" applyAlignment="1">
      <alignment/>
    </xf>
    <xf numFmtId="9" fontId="0" fillId="0" borderId="20" xfId="0" applyNumberFormat="1" applyFont="1" applyBorder="1" applyAlignment="1">
      <alignment horizontal="right"/>
    </xf>
    <xf numFmtId="9" fontId="0" fillId="0" borderId="12" xfId="0" applyNumberFormat="1" applyFont="1" applyBorder="1" applyAlignment="1">
      <alignment horizontal="right"/>
    </xf>
    <xf numFmtId="9" fontId="0" fillId="0" borderId="12" xfId="0" applyNumberFormat="1" applyFont="1" applyFill="1" applyBorder="1" applyAlignment="1">
      <alignment horizontal="right"/>
    </xf>
    <xf numFmtId="0" fontId="0" fillId="0" borderId="0" xfId="0" applyFont="1" applyAlignment="1">
      <alignment/>
    </xf>
    <xf numFmtId="0" fontId="0" fillId="0" borderId="0" xfId="61" applyFont="1" applyBorder="1" applyAlignment="1">
      <alignment vertical="top" wrapText="1"/>
      <protection/>
    </xf>
    <xf numFmtId="0" fontId="0" fillId="0" borderId="0" xfId="0" applyAlignment="1">
      <alignment/>
    </xf>
    <xf numFmtId="164" fontId="12" fillId="0" borderId="1" xfId="61" applyNumberFormat="1" applyFont="1" applyBorder="1" applyAlignment="1">
      <alignment vertical="top" wrapText="1"/>
      <protection/>
    </xf>
    <xf numFmtId="164" fontId="0" fillId="0" borderId="1" xfId="0" applyNumberFormat="1" applyFont="1" applyBorder="1" applyAlignment="1">
      <alignment/>
    </xf>
    <xf numFmtId="164" fontId="0" fillId="0" borderId="12" xfId="0" applyNumberFormat="1" applyFont="1" applyBorder="1" applyAlignment="1">
      <alignment/>
    </xf>
    <xf numFmtId="164" fontId="0" fillId="0" borderId="15" xfId="0" applyNumberFormat="1" applyFont="1" applyBorder="1" applyAlignment="1">
      <alignment/>
    </xf>
    <xf numFmtId="0" fontId="0" fillId="0" borderId="1" xfId="0" applyBorder="1" applyAlignment="1">
      <alignment/>
    </xf>
    <xf numFmtId="0" fontId="0" fillId="0" borderId="1" xfId="0" applyFill="1" applyBorder="1" applyAlignment="1">
      <alignment/>
    </xf>
    <xf numFmtId="0" fontId="0" fillId="0" borderId="25" xfId="0" applyFont="1" applyFill="1" applyBorder="1" applyAlignment="1">
      <alignment horizontal="right"/>
    </xf>
    <xf numFmtId="0" fontId="0" fillId="0" borderId="21" xfId="0" applyFont="1" applyFill="1" applyBorder="1" applyAlignment="1">
      <alignment horizontal="right"/>
    </xf>
    <xf numFmtId="0" fontId="13" fillId="0" borderId="26" xfId="0" applyFont="1" applyFill="1" applyBorder="1" applyAlignment="1">
      <alignment vertical="top"/>
    </xf>
    <xf numFmtId="0" fontId="13" fillId="0" borderId="1" xfId="0" applyFont="1" applyFill="1" applyBorder="1" applyAlignment="1">
      <alignment vertical="top"/>
    </xf>
    <xf numFmtId="9" fontId="0" fillId="0" borderId="1" xfId="0" applyNumberFormat="1" applyBorder="1" applyAlignment="1">
      <alignment/>
    </xf>
    <xf numFmtId="0" fontId="0" fillId="33" borderId="12" xfId="0" applyFill="1" applyBorder="1" applyAlignment="1">
      <alignment horizontal="left" vertical="top" wrapText="1"/>
    </xf>
    <xf numFmtId="0" fontId="13" fillId="0" borderId="27" xfId="0" applyFont="1" applyFill="1" applyBorder="1" applyAlignment="1">
      <alignment vertical="top"/>
    </xf>
    <xf numFmtId="0" fontId="13" fillId="0" borderId="12" xfId="0" applyFont="1" applyFill="1" applyBorder="1" applyAlignment="1">
      <alignment vertical="top"/>
    </xf>
    <xf numFmtId="0" fontId="61" fillId="0" borderId="12" xfId="0" applyFont="1" applyFill="1" applyBorder="1" applyAlignment="1">
      <alignment vertical="top"/>
    </xf>
    <xf numFmtId="2" fontId="0" fillId="0" borderId="1" xfId="0" applyNumberFormat="1" applyFont="1" applyFill="1" applyBorder="1" applyAlignment="1">
      <alignment horizontal="right"/>
    </xf>
    <xf numFmtId="0" fontId="0" fillId="0" borderId="1" xfId="0" applyFont="1" applyFill="1" applyBorder="1" applyAlignment="1">
      <alignment/>
    </xf>
    <xf numFmtId="2" fontId="0" fillId="0" borderId="1" xfId="0" applyNumberFormat="1" applyBorder="1" applyAlignment="1">
      <alignment horizontal="center"/>
    </xf>
    <xf numFmtId="2" fontId="0" fillId="0" borderId="0" xfId="61" applyNumberFormat="1" applyFont="1" applyBorder="1">
      <alignment horizontal="left" vertical="top"/>
      <protection/>
    </xf>
    <xf numFmtId="0" fontId="0" fillId="0" borderId="1" xfId="61" applyFont="1" applyBorder="1">
      <alignment horizontal="left" vertical="top"/>
      <protection/>
    </xf>
    <xf numFmtId="2" fontId="0" fillId="0" borderId="1" xfId="61" applyNumberFormat="1" applyFont="1" applyBorder="1">
      <alignment horizontal="left" vertical="top"/>
      <protection/>
    </xf>
    <xf numFmtId="0" fontId="0" fillId="0" borderId="0" xfId="61" applyFont="1" applyBorder="1" applyAlignment="1">
      <alignment horizontal="left"/>
      <protection/>
    </xf>
    <xf numFmtId="9" fontId="0" fillId="0" borderId="1" xfId="61" applyNumberFormat="1" applyFont="1" applyBorder="1">
      <alignment horizontal="left" vertical="top"/>
      <protection/>
    </xf>
    <xf numFmtId="0" fontId="0" fillId="0" borderId="0" xfId="0" applyFont="1" applyAlignment="1">
      <alignment/>
    </xf>
    <xf numFmtId="0" fontId="0" fillId="0" borderId="0" xfId="0" applyFont="1" applyAlignment="1">
      <alignment horizontal="left" indent="4"/>
    </xf>
    <xf numFmtId="0" fontId="0" fillId="0" borderId="0" xfId="0" applyAlignment="1">
      <alignment/>
    </xf>
    <xf numFmtId="0" fontId="0" fillId="0" borderId="0" xfId="0" applyFont="1" applyAlignment="1">
      <alignment/>
    </xf>
    <xf numFmtId="0" fontId="10" fillId="0" borderId="0" xfId="56" applyAlignment="1" applyProtection="1">
      <alignment vertical="center" wrapText="1"/>
      <protection/>
    </xf>
    <xf numFmtId="0" fontId="10" fillId="33" borderId="0" xfId="56" applyFill="1" applyBorder="1" applyAlignment="1" applyProtection="1">
      <alignment vertical="top" wrapText="1"/>
      <protection/>
    </xf>
    <xf numFmtId="0" fontId="0" fillId="0" borderId="0" xfId="0" applyFont="1" applyAlignment="1">
      <alignment/>
    </xf>
    <xf numFmtId="0" fontId="2" fillId="0" borderId="0" xfId="0" applyFont="1" applyAlignment="1">
      <alignment wrapText="1"/>
    </xf>
    <xf numFmtId="0" fontId="0" fillId="0" borderId="0" xfId="0" applyAlignment="1">
      <alignment wrapText="1"/>
    </xf>
    <xf numFmtId="0" fontId="0" fillId="0" borderId="0" xfId="61" applyFont="1" applyBorder="1" applyAlignment="1">
      <alignment vertical="top" wrapText="1"/>
      <protection/>
    </xf>
    <xf numFmtId="0" fontId="0" fillId="0" borderId="0" xfId="0" applyFont="1" applyAlignment="1">
      <alignment/>
    </xf>
    <xf numFmtId="0" fontId="0" fillId="0" borderId="0" xfId="0" applyFont="1" applyAlignment="1">
      <alignment/>
    </xf>
    <xf numFmtId="0" fontId="0" fillId="0" borderId="0" xfId="0" applyAlignment="1">
      <alignment wrapText="1"/>
    </xf>
    <xf numFmtId="0" fontId="0" fillId="0" borderId="0" xfId="61" applyFont="1" applyBorder="1" applyAlignment="1">
      <alignment vertical="top" wrapText="1"/>
      <protection/>
    </xf>
    <xf numFmtId="0" fontId="0" fillId="0" borderId="0" xfId="0" applyFont="1" applyAlignment="1">
      <alignment/>
    </xf>
    <xf numFmtId="0" fontId="0" fillId="0" borderId="0" xfId="0" applyAlignment="1">
      <alignment wrapText="1"/>
    </xf>
    <xf numFmtId="0" fontId="0" fillId="0" borderId="0" xfId="61" applyFont="1" applyBorder="1" applyAlignment="1">
      <alignment vertical="top" wrapText="1"/>
      <protection/>
    </xf>
    <xf numFmtId="0" fontId="0" fillId="0" borderId="0" xfId="0" applyFont="1" applyAlignment="1">
      <alignment/>
    </xf>
    <xf numFmtId="0" fontId="0" fillId="0" borderId="0" xfId="61" applyFont="1" applyBorder="1" applyAlignment="1">
      <alignment horizontal="left" vertical="top" wrapText="1"/>
      <protection/>
    </xf>
    <xf numFmtId="0" fontId="2" fillId="0" borderId="0" xfId="0" applyFont="1" applyAlignment="1">
      <alignment horizontal="left" wrapText="1"/>
    </xf>
    <xf numFmtId="0" fontId="0" fillId="0" borderId="0" xfId="0" applyFont="1" applyAlignment="1">
      <alignment/>
    </xf>
    <xf numFmtId="0" fontId="0" fillId="0" borderId="0" xfId="0" applyFont="1" applyAlignment="1">
      <alignment/>
    </xf>
    <xf numFmtId="0" fontId="0" fillId="0" borderId="0" xfId="61" applyFont="1" applyBorder="1" applyAlignment="1">
      <alignment horizontal="left" vertical="top" wrapText="1"/>
      <protection/>
    </xf>
    <xf numFmtId="0" fontId="2" fillId="0" borderId="0" xfId="0" applyFont="1" applyAlignment="1">
      <alignment horizontal="left" wrapText="1"/>
    </xf>
    <xf numFmtId="0" fontId="0" fillId="0" borderId="1" xfId="0" applyFont="1" applyBorder="1" applyAlignment="1">
      <alignment/>
    </xf>
    <xf numFmtId="0" fontId="0" fillId="0" borderId="1" xfId="0" applyFont="1" applyBorder="1" applyAlignment="1">
      <alignment horizontal="center"/>
    </xf>
    <xf numFmtId="0" fontId="60" fillId="0" borderId="1" xfId="0" applyFont="1" applyFill="1" applyBorder="1" applyAlignment="1">
      <alignment vertical="top"/>
    </xf>
    <xf numFmtId="0" fontId="60" fillId="0" borderId="1" xfId="0" applyFont="1" applyFill="1" applyBorder="1" applyAlignment="1">
      <alignment vertical="top" wrapText="1"/>
    </xf>
    <xf numFmtId="164" fontId="0" fillId="0" borderId="1" xfId="0" applyNumberFormat="1" applyFont="1" applyBorder="1" applyAlignment="1">
      <alignment/>
    </xf>
    <xf numFmtId="0" fontId="0" fillId="0" borderId="0" xfId="61" applyFont="1" applyBorder="1" applyAlignment="1">
      <alignment horizontal="left" vertical="top" wrapText="1"/>
      <protection/>
    </xf>
    <xf numFmtId="0" fontId="0" fillId="0" borderId="0" xfId="0" applyFont="1" applyAlignment="1">
      <alignment/>
    </xf>
    <xf numFmtId="0" fontId="0" fillId="0" borderId="0" xfId="0" applyAlignment="1">
      <alignment horizontal="left" wrapText="1"/>
    </xf>
    <xf numFmtId="0" fontId="0" fillId="0" borderId="0" xfId="0" applyFont="1" applyAlignment="1">
      <alignment/>
    </xf>
    <xf numFmtId="0" fontId="0" fillId="0" borderId="0" xfId="0" applyFont="1" applyAlignment="1">
      <alignment/>
    </xf>
    <xf numFmtId="0" fontId="0" fillId="0" borderId="0" xfId="0" applyFont="1" applyAlignment="1">
      <alignment horizontal="left" indent="2"/>
    </xf>
    <xf numFmtId="0" fontId="0" fillId="0" borderId="0" xfId="0" applyFont="1" applyAlignment="1">
      <alignment horizontal="left" vertical="center" wrapText="1" indent="6"/>
    </xf>
    <xf numFmtId="0" fontId="0" fillId="0" borderId="1" xfId="0" applyFont="1" applyBorder="1" applyAlignment="1">
      <alignment horizontal="center" vertical="top" wrapText="1"/>
    </xf>
    <xf numFmtId="0" fontId="0" fillId="0" borderId="28" xfId="0" applyFont="1" applyBorder="1" applyAlignment="1">
      <alignment horizontal="center" vertical="top" wrapText="1"/>
    </xf>
    <xf numFmtId="0" fontId="0" fillId="0" borderId="29"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xf>
    <xf numFmtId="0" fontId="0" fillId="0" borderId="0" xfId="0" applyFont="1" applyBorder="1" applyAlignment="1">
      <alignment horizontal="center" wrapText="1"/>
    </xf>
    <xf numFmtId="0" fontId="9" fillId="0" borderId="1" xfId="0" applyFont="1" applyBorder="1" applyAlignment="1">
      <alignment horizontal="center"/>
    </xf>
    <xf numFmtId="0" fontId="0" fillId="0" borderId="0" xfId="0" applyFont="1" applyAlignment="1">
      <alignment/>
    </xf>
    <xf numFmtId="0" fontId="0" fillId="0" borderId="0" xfId="61" applyFont="1" applyBorder="1" applyAlignment="1">
      <alignment vertical="top" wrapText="1"/>
      <protection/>
    </xf>
    <xf numFmtId="2" fontId="0" fillId="0" borderId="1" xfId="0" applyNumberFormat="1" applyFont="1" applyBorder="1" applyAlignment="1">
      <alignment/>
    </xf>
    <xf numFmtId="2" fontId="0" fillId="0" borderId="1" xfId="0" applyNumberFormat="1" applyBorder="1" applyAlignment="1">
      <alignment horizontal="center"/>
    </xf>
    <xf numFmtId="2" fontId="0" fillId="0" borderId="1" xfId="0" applyNumberFormat="1" applyFont="1" applyBorder="1" applyAlignment="1">
      <alignment horizontal="center"/>
    </xf>
    <xf numFmtId="9" fontId="0" fillId="0" borderId="1" xfId="0" applyNumberFormat="1" applyFont="1" applyBorder="1" applyAlignment="1">
      <alignment/>
    </xf>
    <xf numFmtId="0" fontId="0" fillId="0" borderId="0" xfId="0" applyAlignment="1">
      <alignment wrapText="1"/>
    </xf>
    <xf numFmtId="0" fontId="0" fillId="0" borderId="0" xfId="61" applyFont="1" applyBorder="1" applyAlignment="1">
      <alignment horizontal="left" vertical="top" wrapText="1"/>
      <protection/>
    </xf>
    <xf numFmtId="0" fontId="0" fillId="0" borderId="0" xfId="0" applyFont="1" applyAlignment="1">
      <alignment/>
    </xf>
    <xf numFmtId="0" fontId="0" fillId="0" borderId="0" xfId="61" applyFont="1" applyBorder="1" applyAlignment="1">
      <alignment vertical="top" wrapText="1"/>
      <protection/>
    </xf>
    <xf numFmtId="0" fontId="0" fillId="0" borderId="0" xfId="0" applyAlignment="1">
      <alignment/>
    </xf>
    <xf numFmtId="9" fontId="0" fillId="0" borderId="1" xfId="0" applyNumberFormat="1" applyBorder="1" applyAlignment="1">
      <alignment/>
    </xf>
    <xf numFmtId="0" fontId="0" fillId="0" borderId="0" xfId="0" applyAlignment="1">
      <alignment wrapText="1"/>
    </xf>
    <xf numFmtId="0" fontId="0" fillId="0" borderId="0" xfId="0" applyFont="1" applyAlignment="1">
      <alignment/>
    </xf>
    <xf numFmtId="0" fontId="0" fillId="0" borderId="0" xfId="61" applyFont="1" applyBorder="1" applyAlignment="1">
      <alignment vertical="top" wrapText="1"/>
      <protection/>
    </xf>
    <xf numFmtId="0" fontId="0" fillId="0" borderId="0" xfId="0" applyAlignment="1">
      <alignment/>
    </xf>
    <xf numFmtId="0" fontId="7" fillId="0" borderId="0" xfId="0" applyFont="1" applyAlignment="1">
      <alignment horizontal="left"/>
    </xf>
    <xf numFmtId="0" fontId="10" fillId="0" borderId="0" xfId="56" applyBorder="1" applyAlignment="1" applyProtection="1">
      <alignment wrapText="1"/>
      <protection/>
    </xf>
    <xf numFmtId="0" fontId="10" fillId="0" borderId="0" xfId="56" applyFont="1" applyAlignment="1" applyProtection="1">
      <alignment/>
      <protection/>
    </xf>
    <xf numFmtId="0" fontId="0" fillId="0" borderId="0" xfId="0" applyAlignment="1">
      <alignment/>
    </xf>
    <xf numFmtId="0" fontId="0" fillId="0" borderId="0" xfId="0" applyFont="1" applyAlignment="1">
      <alignment/>
    </xf>
    <xf numFmtId="0" fontId="0" fillId="0" borderId="0" xfId="0" applyBorder="1" applyAlignment="1">
      <alignment horizontal="center"/>
    </xf>
    <xf numFmtId="0" fontId="0" fillId="0" borderId="0" xfId="0" applyFont="1" applyAlignment="1">
      <alignment/>
    </xf>
    <xf numFmtId="0" fontId="0" fillId="0" borderId="0" xfId="0" applyFont="1" applyAlignment="1">
      <alignment/>
    </xf>
    <xf numFmtId="0" fontId="0" fillId="0" borderId="0" xfId="0" applyAlignment="1">
      <alignment/>
    </xf>
    <xf numFmtId="0" fontId="16" fillId="0" borderId="0" xfId="0" applyFont="1" applyAlignment="1">
      <alignment vertical="top"/>
    </xf>
    <xf numFmtId="0" fontId="0" fillId="0" borderId="0" xfId="0" applyFont="1" applyAlignment="1">
      <alignment vertical="top"/>
    </xf>
    <xf numFmtId="0" fontId="14" fillId="0" borderId="0" xfId="0" applyFont="1" applyAlignment="1">
      <alignment vertical="top"/>
    </xf>
    <xf numFmtId="0" fontId="15" fillId="0" borderId="0" xfId="0" applyFont="1" applyAlignment="1">
      <alignment vertical="top"/>
    </xf>
    <xf numFmtId="0" fontId="62" fillId="0" borderId="0" xfId="0" applyFont="1" applyAlignment="1">
      <alignment vertical="top"/>
    </xf>
    <xf numFmtId="0" fontId="7" fillId="0" borderId="0" xfId="0" applyFont="1" applyAlignment="1">
      <alignment vertical="top"/>
    </xf>
    <xf numFmtId="0" fontId="0" fillId="0" borderId="0" xfId="0" applyFont="1" applyAlignment="1">
      <alignment horizontal="right" vertical="top"/>
    </xf>
    <xf numFmtId="0" fontId="10" fillId="0" borderId="0" xfId="56" applyAlignment="1" applyProtection="1">
      <alignment vertical="top"/>
      <protection/>
    </xf>
    <xf numFmtId="0" fontId="0" fillId="0" borderId="0" xfId="0" applyFont="1" applyAlignment="1">
      <alignment horizontal="left" vertical="top"/>
    </xf>
    <xf numFmtId="0" fontId="10" fillId="0" borderId="0" xfId="56" applyFont="1" applyAlignment="1" applyProtection="1">
      <alignment horizontal="left" vertical="top"/>
      <protection/>
    </xf>
    <xf numFmtId="0" fontId="0" fillId="0" borderId="0" xfId="0" applyFont="1" applyAlignment="1">
      <alignment horizontal="left" indent="11"/>
    </xf>
    <xf numFmtId="0" fontId="0" fillId="0" borderId="0" xfId="0" applyFont="1" applyAlignment="1">
      <alignment horizontal="left" indent="12"/>
    </xf>
    <xf numFmtId="0" fontId="0" fillId="0" borderId="0" xfId="0" applyFont="1" applyAlignment="1">
      <alignment horizontal="left" indent="14"/>
    </xf>
    <xf numFmtId="0" fontId="0" fillId="0" borderId="0" xfId="0" applyFont="1" applyAlignment="1">
      <alignment horizontal="left" indent="16"/>
    </xf>
    <xf numFmtId="0" fontId="0" fillId="0" borderId="0" xfId="0" applyFont="1" applyAlignment="1">
      <alignment horizontal="left" indent="17"/>
    </xf>
    <xf numFmtId="0" fontId="0" fillId="0" borderId="0" xfId="0" applyFont="1" applyAlignment="1">
      <alignment horizontal="left" indent="18"/>
    </xf>
    <xf numFmtId="0" fontId="0" fillId="0" borderId="0" xfId="0" applyFont="1" applyAlignment="1">
      <alignment horizontal="left" indent="21"/>
    </xf>
    <xf numFmtId="0" fontId="10" fillId="0" borderId="0" xfId="56" applyAlignment="1" applyProtection="1">
      <alignment/>
      <protection/>
    </xf>
    <xf numFmtId="0" fontId="0" fillId="0" borderId="0" xfId="0" applyFont="1" applyAlignment="1">
      <alignment horizontal="left" indent="8"/>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5" fillId="0" borderId="0" xfId="0" applyFont="1" applyAlignment="1">
      <alignment horizontal="left" vertical="top"/>
    </xf>
    <xf numFmtId="0" fontId="0" fillId="0" borderId="0" xfId="0" applyFont="1" applyAlignment="1">
      <alignment vertical="top"/>
    </xf>
    <xf numFmtId="0" fontId="0" fillId="0" borderId="0" xfId="0" applyFont="1" applyAlignment="1">
      <alignment/>
    </xf>
    <xf numFmtId="0" fontId="10" fillId="0" borderId="0" xfId="56" applyBorder="1" applyAlignment="1" applyProtection="1">
      <alignment vertical="top" wrapText="1"/>
      <protection/>
    </xf>
    <xf numFmtId="0" fontId="0" fillId="0" borderId="0" xfId="0" applyFont="1" applyAlignment="1">
      <alignment horizontal="left" vertical="center" wrapText="1" indent="10"/>
    </xf>
    <xf numFmtId="0" fontId="0" fillId="0" borderId="0" xfId="0" applyFont="1" applyAlignment="1">
      <alignment horizontal="left" vertical="center" wrapText="1" indent="12"/>
    </xf>
    <xf numFmtId="0" fontId="7" fillId="0" borderId="0" xfId="0" applyFont="1" applyAlignment="1">
      <alignment horizontal="center" vertical="top"/>
    </xf>
    <xf numFmtId="0" fontId="0" fillId="0" borderId="0" xfId="0" applyFont="1" applyAlignment="1">
      <alignment horizontal="center" vertical="top"/>
    </xf>
    <xf numFmtId="0" fontId="0" fillId="0" borderId="0" xfId="0" applyFont="1" applyAlignment="1">
      <alignment vertical="top" wrapText="1"/>
    </xf>
    <xf numFmtId="0" fontId="10" fillId="0" borderId="0" xfId="56" applyFont="1" applyAlignment="1" applyProtection="1">
      <alignment horizontal="left" vertical="top" wrapText="1"/>
      <protection/>
    </xf>
    <xf numFmtId="0" fontId="10" fillId="0" borderId="0" xfId="56" applyFont="1" applyAlignment="1" applyProtection="1">
      <alignment vertical="top"/>
      <protection/>
    </xf>
    <xf numFmtId="0" fontId="0" fillId="0" borderId="0" xfId="0" applyFont="1" applyAlignment="1">
      <alignment/>
    </xf>
    <xf numFmtId="0" fontId="10" fillId="0" borderId="0" xfId="56" applyAlignment="1" applyProtection="1">
      <alignment/>
      <protection/>
    </xf>
    <xf numFmtId="0" fontId="0" fillId="0" borderId="0" xfId="0" applyAlignment="1">
      <alignment horizontal="left" indent="4"/>
    </xf>
    <xf numFmtId="0" fontId="7" fillId="0" borderId="0" xfId="0" applyFont="1" applyAlignment="1">
      <alignment horizontal="center"/>
    </xf>
    <xf numFmtId="0" fontId="0" fillId="0" borderId="0" xfId="0" applyFont="1" applyAlignment="1">
      <alignment horizontal="center"/>
    </xf>
    <xf numFmtId="0" fontId="7" fillId="0" borderId="0" xfId="0" applyFont="1" applyAlignment="1">
      <alignment/>
    </xf>
    <xf numFmtId="0" fontId="0" fillId="0" borderId="0" xfId="0" applyFont="1" applyAlignment="1">
      <alignment/>
    </xf>
    <xf numFmtId="0" fontId="15" fillId="0" borderId="0" xfId="0" applyFont="1" applyAlignment="1">
      <alignment horizontal="left" vertical="top"/>
    </xf>
    <xf numFmtId="0" fontId="0" fillId="0" borderId="0" xfId="0" applyFont="1" applyAlignment="1">
      <alignment vertical="top"/>
    </xf>
    <xf numFmtId="0" fontId="15" fillId="0" borderId="0" xfId="0" applyFont="1" applyAlignment="1">
      <alignment horizontal="center" vertical="top"/>
    </xf>
    <xf numFmtId="0" fontId="16" fillId="0" borderId="0" xfId="0" applyFont="1" applyAlignment="1">
      <alignment horizontal="center" vertical="top"/>
    </xf>
    <xf numFmtId="0" fontId="10" fillId="0" borderId="0" xfId="56" applyAlignment="1" applyProtection="1">
      <alignment horizontal="left" indent="4"/>
      <protection/>
    </xf>
    <xf numFmtId="0" fontId="0" fillId="0" borderId="0" xfId="0" applyFont="1" applyAlignment="1">
      <alignment horizontal="left" indent="8"/>
    </xf>
    <xf numFmtId="0" fontId="0" fillId="0" borderId="0" xfId="0" applyFont="1" applyAlignment="1">
      <alignment horizontal="left"/>
    </xf>
    <xf numFmtId="0" fontId="0" fillId="0" borderId="0" xfId="0" applyAlignment="1">
      <alignment/>
    </xf>
    <xf numFmtId="0" fontId="0" fillId="0" borderId="0" xfId="0" applyAlignment="1">
      <alignment horizontal="left" indent="8"/>
    </xf>
    <xf numFmtId="0" fontId="10" fillId="0" borderId="0" xfId="56" applyAlignment="1" applyProtection="1">
      <alignment horizontal="left" indent="8"/>
      <protection/>
    </xf>
    <xf numFmtId="0" fontId="0" fillId="0" borderId="0" xfId="0" applyAlignment="1">
      <alignment wrapText="1"/>
    </xf>
    <xf numFmtId="0" fontId="0" fillId="0" borderId="0" xfId="0" applyFont="1" applyAlignment="1">
      <alignment wrapText="1"/>
    </xf>
    <xf numFmtId="0" fontId="0" fillId="0" borderId="0" xfId="0" applyAlignment="1">
      <alignment/>
    </xf>
    <xf numFmtId="0" fontId="0" fillId="0" borderId="0" xfId="61" applyFont="1" applyBorder="1" applyAlignment="1">
      <alignment wrapText="1"/>
      <protection/>
    </xf>
    <xf numFmtId="0" fontId="22" fillId="0" borderId="0" xfId="0" applyFont="1" applyAlignment="1">
      <alignment wrapText="1"/>
    </xf>
    <xf numFmtId="0" fontId="17" fillId="0" borderId="0" xfId="0" applyFont="1" applyAlignment="1">
      <alignment horizontal="center" vertical="center" wrapText="1"/>
    </xf>
    <xf numFmtId="0" fontId="0" fillId="0" borderId="0" xfId="0" applyFont="1" applyAlignment="1">
      <alignment horizontal="left" indent="4"/>
    </xf>
    <xf numFmtId="0" fontId="0" fillId="0" borderId="0" xfId="0" applyFont="1" applyAlignment="1">
      <alignment wrapText="1"/>
    </xf>
    <xf numFmtId="0" fontId="10" fillId="0" borderId="0" xfId="56" applyBorder="1" applyAlignment="1" applyProtection="1">
      <alignment horizontal="center" wrapText="1"/>
      <protection/>
    </xf>
    <xf numFmtId="0" fontId="10" fillId="0" borderId="0" xfId="56" applyAlignment="1" applyProtection="1">
      <alignment horizontal="center" wrapText="1"/>
      <protection/>
    </xf>
    <xf numFmtId="0" fontId="0" fillId="0" borderId="0" xfId="0" applyAlignment="1">
      <alignment horizontal="left" wrapText="1"/>
    </xf>
    <xf numFmtId="0" fontId="0" fillId="0" borderId="0" xfId="0" applyFont="1" applyAlignment="1">
      <alignment/>
    </xf>
    <xf numFmtId="0" fontId="7" fillId="0" borderId="0" xfId="0" applyFont="1" applyAlignment="1">
      <alignment wrapText="1"/>
    </xf>
    <xf numFmtId="0" fontId="7" fillId="0" borderId="0" xfId="0" applyFont="1" applyBorder="1" applyAlignment="1">
      <alignment wrapText="1"/>
    </xf>
    <xf numFmtId="0" fontId="0" fillId="0" borderId="0" xfId="61" applyFont="1" applyBorder="1" applyAlignment="1">
      <alignment wrapText="1"/>
      <protection/>
    </xf>
    <xf numFmtId="0" fontId="0" fillId="0" borderId="0" xfId="48" applyFont="1" applyAlignment="1">
      <alignment horizontal="left" wrapText="1"/>
      <protection/>
    </xf>
    <xf numFmtId="0" fontId="0" fillId="0" borderId="0" xfId="56" applyFont="1" applyAlignment="1" applyProtection="1">
      <alignment vertical="center" shrinkToFit="1"/>
      <protection/>
    </xf>
    <xf numFmtId="0" fontId="0" fillId="0" borderId="0" xfId="56" applyFont="1" applyBorder="1" applyAlignment="1" applyProtection="1">
      <alignment vertical="center" wrapText="1"/>
      <protection/>
    </xf>
    <xf numFmtId="0" fontId="10" fillId="0" borderId="0" xfId="56" applyBorder="1" applyAlignment="1" applyProtection="1">
      <alignment horizontal="left" vertical="top" wrapText="1" indent="2"/>
      <protection/>
    </xf>
    <xf numFmtId="0" fontId="10" fillId="0" borderId="0" xfId="56" applyAlignment="1" applyProtection="1">
      <alignment horizontal="left" wrapText="1" indent="2"/>
      <protection/>
    </xf>
    <xf numFmtId="0" fontId="0" fillId="0" borderId="0" xfId="56" applyFont="1" applyAlignment="1" applyProtection="1">
      <alignment vertical="center" wrapText="1"/>
      <protection/>
    </xf>
    <xf numFmtId="0" fontId="0" fillId="0" borderId="0" xfId="61" applyFont="1" applyBorder="1" applyAlignment="1">
      <alignment horizontal="left" vertical="top" wrapText="1"/>
      <protection/>
    </xf>
    <xf numFmtId="0" fontId="0" fillId="0" borderId="30" xfId="56" applyFont="1" applyBorder="1" applyAlignment="1" applyProtection="1">
      <alignment vertical="center" wrapText="1"/>
      <protection/>
    </xf>
    <xf numFmtId="0" fontId="0" fillId="0" borderId="16" xfId="0" applyBorder="1" applyAlignment="1">
      <alignment vertical="center" wrapText="1"/>
    </xf>
    <xf numFmtId="0" fontId="0" fillId="0" borderId="21" xfId="0" applyFont="1" applyBorder="1" applyAlignment="1">
      <alignment vertical="center" wrapText="1"/>
    </xf>
    <xf numFmtId="0" fontId="0" fillId="0" borderId="25" xfId="0" applyFont="1" applyBorder="1" applyAlignment="1">
      <alignment vertical="center" wrapText="1"/>
    </xf>
    <xf numFmtId="0" fontId="2" fillId="0" borderId="0" xfId="0" applyFont="1" applyAlignment="1">
      <alignment wrapText="1"/>
    </xf>
    <xf numFmtId="0" fontId="0" fillId="0" borderId="0" xfId="61" applyFont="1" applyBorder="1" applyAlignment="1">
      <alignment horizontal="left" wrapText="1"/>
      <protection/>
    </xf>
    <xf numFmtId="2" fontId="0" fillId="0" borderId="1" xfId="0" applyNumberFormat="1" applyFont="1" applyBorder="1" applyAlignment="1">
      <alignment horizontal="center" wrapText="1"/>
    </xf>
    <xf numFmtId="0" fontId="0" fillId="0" borderId="1" xfId="0" applyBorder="1" applyAlignment="1">
      <alignment wrapText="1"/>
    </xf>
    <xf numFmtId="0" fontId="17"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horizontal="center" wrapText="1"/>
    </xf>
    <xf numFmtId="0" fontId="0" fillId="0" borderId="0" xfId="0" applyAlignment="1">
      <alignment horizontal="center"/>
    </xf>
    <xf numFmtId="0" fontId="0" fillId="0" borderId="0" xfId="61" applyFont="1" applyBorder="1" applyAlignment="1">
      <alignment horizontal="left" wrapText="1"/>
      <protection/>
    </xf>
    <xf numFmtId="0" fontId="22" fillId="0" borderId="0" xfId="0" applyFont="1" applyAlignment="1">
      <alignment horizontal="left" wrapText="1"/>
    </xf>
    <xf numFmtId="0" fontId="9" fillId="0" borderId="28" xfId="0" applyFont="1" applyBorder="1" applyAlignment="1">
      <alignment horizontal="center" vertical="top" wrapText="1"/>
    </xf>
    <xf numFmtId="0" fontId="0" fillId="0" borderId="29" xfId="0" applyBorder="1" applyAlignment="1">
      <alignment wrapText="1"/>
    </xf>
    <xf numFmtId="0" fontId="0" fillId="0" borderId="24" xfId="0" applyBorder="1" applyAlignment="1">
      <alignment wrapText="1"/>
    </xf>
    <xf numFmtId="0" fontId="9" fillId="0" borderId="1" xfId="0" applyFont="1" applyBorder="1" applyAlignment="1">
      <alignment horizontal="center" wrapText="1"/>
    </xf>
    <xf numFmtId="0" fontId="0" fillId="0" borderId="1" xfId="0" applyBorder="1" applyAlignment="1">
      <alignment horizontal="center" wrapText="1"/>
    </xf>
    <xf numFmtId="0" fontId="0" fillId="0" borderId="1" xfId="0" applyFont="1" applyBorder="1" applyAlignment="1">
      <alignment horizontal="center" vertical="top" wrapText="1"/>
    </xf>
    <xf numFmtId="0" fontId="10" fillId="0" borderId="0" xfId="56" applyBorder="1" applyAlignment="1" applyProtection="1">
      <alignment vertical="top" wrapText="1"/>
      <protection/>
    </xf>
    <xf numFmtId="0" fontId="10" fillId="0" borderId="0" xfId="56" applyAlignment="1" applyProtection="1">
      <alignment wrapText="1"/>
      <protection/>
    </xf>
    <xf numFmtId="0" fontId="0" fillId="0" borderId="28" xfId="0" applyBorder="1" applyAlignment="1">
      <alignment horizontal="center" vertical="top" wrapText="1"/>
    </xf>
    <xf numFmtId="0" fontId="0" fillId="0" borderId="29" xfId="0" applyBorder="1" applyAlignment="1">
      <alignment horizontal="center" vertical="top" wrapText="1"/>
    </xf>
    <xf numFmtId="0" fontId="0" fillId="0" borderId="24" xfId="0" applyBorder="1" applyAlignment="1">
      <alignment horizontal="center" vertical="top" wrapText="1"/>
    </xf>
    <xf numFmtId="0" fontId="0" fillId="0" borderId="31" xfId="56" applyFont="1" applyBorder="1" applyAlignment="1" applyProtection="1">
      <alignment vertical="center" wrapText="1"/>
      <protection/>
    </xf>
    <xf numFmtId="0" fontId="10" fillId="0" borderId="0" xfId="56" applyBorder="1" applyAlignment="1" applyProtection="1">
      <alignment horizontal="left" vertical="top" wrapText="1"/>
      <protection/>
    </xf>
    <xf numFmtId="0" fontId="10" fillId="0" borderId="0" xfId="56" applyAlignment="1" applyProtection="1">
      <alignment horizontal="left" wrapText="1"/>
      <protection/>
    </xf>
    <xf numFmtId="0" fontId="0" fillId="0" borderId="1" xfId="0" applyBorder="1" applyAlignment="1">
      <alignment horizontal="center" vertical="top" wrapText="1"/>
    </xf>
    <xf numFmtId="0" fontId="0" fillId="0" borderId="0" xfId="56" applyFont="1" applyAlignment="1" applyProtection="1">
      <alignment vertical="center" wrapText="1" shrinkToFit="1"/>
      <protection/>
    </xf>
    <xf numFmtId="0" fontId="2" fillId="0" borderId="0" xfId="0" applyFont="1" applyAlignment="1">
      <alignment horizontal="left" wrapText="1"/>
    </xf>
    <xf numFmtId="0" fontId="0" fillId="0" borderId="16" xfId="0" applyFont="1" applyBorder="1" applyAlignment="1">
      <alignment vertical="center" wrapText="1"/>
    </xf>
    <xf numFmtId="0" fontId="63" fillId="0" borderId="0" xfId="0" applyFont="1" applyBorder="1" applyAlignment="1">
      <alignment vertical="center" wrapText="1"/>
    </xf>
    <xf numFmtId="0" fontId="63" fillId="0" borderId="0" xfId="0" applyFont="1" applyAlignment="1">
      <alignment/>
    </xf>
    <xf numFmtId="0" fontId="0" fillId="0" borderId="0" xfId="56" applyFont="1" applyBorder="1" applyAlignment="1" applyProtection="1">
      <alignment vertical="center"/>
      <protection/>
    </xf>
    <xf numFmtId="0" fontId="0" fillId="0" borderId="0" xfId="56" applyFont="1" applyBorder="1" applyAlignment="1" applyProtection="1">
      <alignment vertical="center" shrinkToFit="1"/>
      <protection/>
    </xf>
    <xf numFmtId="0" fontId="0" fillId="0" borderId="0" xfId="61" applyFont="1" applyAlignment="1">
      <alignment horizontal="left" vertical="top" wrapText="1"/>
      <protection/>
    </xf>
    <xf numFmtId="0" fontId="0" fillId="0" borderId="0" xfId="0" applyAlignment="1">
      <alignment horizontal="left" indent="5"/>
    </xf>
    <xf numFmtId="0" fontId="0" fillId="0" borderId="0" xfId="0" applyAlignment="1">
      <alignment horizontal="left"/>
    </xf>
    <xf numFmtId="0" fontId="0" fillId="0" borderId="0" xfId="0" applyFill="1" applyBorder="1" applyAlignment="1">
      <alignment vertical="top" wrapText="1"/>
    </xf>
    <xf numFmtId="0" fontId="0" fillId="0" borderId="0" xfId="0" applyFill="1" applyAlignment="1">
      <alignment vertical="top" wrapText="1"/>
    </xf>
    <xf numFmtId="0" fontId="0" fillId="0" borderId="1" xfId="0" applyFont="1" applyBorder="1" applyAlignment="1">
      <alignment horizontal="center" wrapText="1"/>
    </xf>
    <xf numFmtId="0" fontId="10" fillId="0" borderId="0" xfId="56" applyAlignment="1" applyProtection="1">
      <alignment horizontal="lef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2005"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otNote" xfId="48"/>
    <cellStyle name="Good" xfId="49"/>
    <cellStyle name="graphHeading" xfId="50"/>
    <cellStyle name="Heading" xfId="51"/>
    <cellStyle name="Heading 1" xfId="52"/>
    <cellStyle name="Heading 2" xfId="53"/>
    <cellStyle name="Heading 3" xfId="54"/>
    <cellStyle name="Heading 4" xfId="55"/>
    <cellStyle name="Hyperlink" xfId="56"/>
    <cellStyle name="Input" xfId="57"/>
    <cellStyle name="Linked Cell" xfId="58"/>
    <cellStyle name="Merjed" xfId="59"/>
    <cellStyle name="Neutral" xfId="60"/>
    <cellStyle name="Normal_GAP Report (Graphs)"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12th Grade by Demographic Variables  between 2006 and 2008</a:t>
            </a:r>
          </a:p>
        </c:rich>
      </c:tx>
      <c:layout>
        <c:manualLayout>
          <c:xMode val="factor"/>
          <c:yMode val="factor"/>
          <c:x val="-0.001"/>
          <c:y val="-0.0245"/>
        </c:manualLayout>
      </c:layout>
      <c:spPr>
        <a:noFill/>
        <a:ln w="3175">
          <a:noFill/>
        </a:ln>
      </c:spPr>
    </c:title>
    <c:plotArea>
      <c:layout>
        <c:manualLayout>
          <c:xMode val="edge"/>
          <c:yMode val="edge"/>
          <c:x val="0.00475"/>
          <c:y val="0.14775"/>
          <c:w val="0.99575"/>
          <c:h val="0.86625"/>
        </c:manualLayout>
      </c:layout>
      <c:barChart>
        <c:barDir val="col"/>
        <c:grouping val="clustered"/>
        <c:varyColors val="0"/>
        <c:ser>
          <c:idx val="0"/>
          <c:order val="0"/>
          <c:tx>
            <c:strRef>
              <c:f>'GAP-2009'!$J$1684</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'GAP-2009'!$C$1683:$I$1683</c:f>
            </c:strRef>
          </c:cat>
          <c:val>
            <c:numRef>
              <c:f>'GAP-2009'!$C$1684:$I$1684</c:f>
            </c:numRef>
          </c:val>
        </c:ser>
        <c:ser>
          <c:idx val="1"/>
          <c:order val="1"/>
          <c:tx>
            <c:strRef>
              <c:f>'GAP-2009'!$J$1685</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'GAP-2009'!$C$1683:$I$1683</c:f>
            </c:strRef>
          </c:cat>
          <c:val>
            <c:numRef>
              <c:f>'GAP-2009'!$C$1685:$I$1685</c:f>
            </c:numRef>
          </c:val>
        </c:ser>
        <c:ser>
          <c:idx val="2"/>
          <c:order val="2"/>
          <c:tx>
            <c:strRef>
              <c:f>'GAP-2009'!$J$1686</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'GAP-2009'!$C$1683:$I$1683</c:f>
            </c:strRef>
          </c:cat>
          <c:val>
            <c:numRef>
              <c:f>'GAP-2009'!$C$1686:$I$1686</c:f>
            </c:numRef>
          </c:val>
        </c:ser>
        <c:axId val="10476083"/>
        <c:axId val="27175884"/>
      </c:barChart>
      <c:catAx>
        <c:axId val="10476083"/>
        <c:scaling>
          <c:orientation val="minMax"/>
        </c:scaling>
        <c:axPos val="b"/>
        <c:delete val="0"/>
        <c:numFmt formatCode="General" sourceLinked="1"/>
        <c:majorTickMark val="out"/>
        <c:minorTickMark val="none"/>
        <c:tickLblPos val="nextTo"/>
        <c:spPr>
          <a:ln w="3175">
            <a:solidFill>
              <a:srgbClr val="000000"/>
            </a:solidFill>
          </a:ln>
        </c:spPr>
        <c:crossAx val="27175884"/>
        <c:crosses val="autoZero"/>
        <c:auto val="1"/>
        <c:lblOffset val="100"/>
        <c:tickLblSkip val="1"/>
        <c:noMultiLvlLbl val="0"/>
      </c:catAx>
      <c:valAx>
        <c:axId val="27175884"/>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0476083"/>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Percentile Rank Differences of the Scale Scores of 2100 and 2400 between the State and the Regional Council in 2008 and 2009</a:t>
            </a:r>
          </a:p>
        </c:rich>
      </c:tx>
      <c:layout>
        <c:manualLayout>
          <c:xMode val="factor"/>
          <c:yMode val="factor"/>
          <c:x val="0.05175"/>
          <c:y val="-0.02475"/>
        </c:manualLayout>
      </c:layout>
      <c:spPr>
        <a:noFill/>
        <a:ln w="3175">
          <a:noFill/>
        </a:ln>
      </c:spPr>
    </c:title>
    <c:plotArea>
      <c:layout>
        <c:manualLayout>
          <c:xMode val="edge"/>
          <c:yMode val="edge"/>
          <c:x val="0.0405"/>
          <c:y val="0.17075"/>
          <c:w val="0.7225"/>
          <c:h val="0.7805"/>
        </c:manualLayout>
      </c:layout>
      <c:barChart>
        <c:barDir val="col"/>
        <c:grouping val="clustered"/>
        <c:varyColors val="0"/>
        <c:ser>
          <c:idx val="0"/>
          <c:order val="0"/>
          <c:tx>
            <c:strRef>
              <c:f>'GAP-2009'!$E$500</c:f>
              <c:strCache>
                <c:ptCount val="1"/>
                <c:pt idx="0">
                  <c:v>Percentile Rank Difference at 2100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'GAP-2009'!$C$499:$D$499</c:f>
            </c:strRef>
          </c:cat>
          <c:val>
            <c:numRef>
              <c:f>'GAP-2009'!$C$500:$D$500</c:f>
            </c:numRef>
          </c:val>
        </c:ser>
        <c:ser>
          <c:idx val="1"/>
          <c:order val="1"/>
          <c:tx>
            <c:strRef>
              <c:f>'GAP-2009'!$E$501</c:f>
              <c:strCache>
                <c:ptCount val="1"/>
                <c:pt idx="0">
                  <c:v>Percentile Rank Difference at 2400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'GAP-2009'!$C$499:$D$499</c:f>
            </c:strRef>
          </c:cat>
          <c:val>
            <c:numRef>
              <c:f>'GAP-2009'!$C$501:$D$501</c:f>
            </c:numRef>
          </c:val>
        </c:ser>
        <c:axId val="43634301"/>
        <c:axId val="57164390"/>
      </c:barChart>
      <c:catAx>
        <c:axId val="43634301"/>
        <c:scaling>
          <c:orientation val="minMax"/>
        </c:scaling>
        <c:axPos val="b"/>
        <c:delete val="0"/>
        <c:numFmt formatCode="General" sourceLinked="1"/>
        <c:majorTickMark val="out"/>
        <c:minorTickMark val="none"/>
        <c:tickLblPos val="low"/>
        <c:spPr>
          <a:ln w="3175">
            <a:solidFill>
              <a:srgbClr val="000000"/>
            </a:solidFill>
          </a:ln>
        </c:spPr>
        <c:crossAx val="57164390"/>
        <c:crosses val="autoZero"/>
        <c:auto val="1"/>
        <c:lblOffset val="100"/>
        <c:tickLblSkip val="1"/>
        <c:noMultiLvlLbl val="0"/>
      </c:catAx>
      <c:valAx>
        <c:axId val="57164390"/>
        <c:scaling>
          <c:orientation val="minMax"/>
        </c:scaling>
        <c:axPos val="l"/>
        <c:majorGridlines>
          <c:spPr>
            <a:ln w="3175">
              <a:solidFill>
                <a:srgbClr val="FFFFFF"/>
              </a:solidFill>
            </a:ln>
          </c:spPr>
        </c:majorGridlines>
        <c:delete val="0"/>
        <c:numFmt formatCode="0.0%" sourceLinked="0"/>
        <c:majorTickMark val="out"/>
        <c:minorTickMark val="none"/>
        <c:tickLblPos val="nextTo"/>
        <c:spPr>
          <a:ln w="3175">
            <a:solidFill>
              <a:srgbClr val="000000"/>
            </a:solidFill>
          </a:ln>
        </c:spPr>
        <c:crossAx val="43634301"/>
        <c:crossesAt val="1"/>
        <c:crossBetween val="between"/>
        <c:dispUnits/>
      </c:valAx>
      <c:spPr>
        <a:solidFill>
          <a:srgbClr val="FFFF99"/>
        </a:solidFill>
        <a:ln w="12700">
          <a:solidFill>
            <a:srgbClr val="808080"/>
          </a:solidFill>
        </a:ln>
      </c:spPr>
    </c:plotArea>
    <c:legend>
      <c:legendPos val="r"/>
      <c:layout>
        <c:manualLayout>
          <c:xMode val="edge"/>
          <c:yMode val="edge"/>
          <c:x val="0.7695"/>
          <c:y val="0.463"/>
          <c:w val="0.226"/>
          <c:h val="0.18025"/>
        </c:manualLayout>
      </c:layout>
      <c:overlay val="0"/>
      <c:spPr>
        <a:noFill/>
        <a:ln w="3175">
          <a:noFill/>
        </a:ln>
      </c:spPr>
    </c:legend>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The Change Trend of High School Graduates with RHSP, MHP/IEP, and DAP between 1997-1998 and 2007-2008</a:t>
            </a:r>
          </a:p>
        </c:rich>
      </c:tx>
      <c:layout>
        <c:manualLayout>
          <c:xMode val="factor"/>
          <c:yMode val="factor"/>
          <c:x val="-0.017"/>
          <c:y val="-0.0285"/>
        </c:manualLayout>
      </c:layout>
      <c:spPr>
        <a:noFill/>
        <a:ln w="3175">
          <a:noFill/>
        </a:ln>
      </c:spPr>
    </c:title>
    <c:plotArea>
      <c:layout>
        <c:manualLayout>
          <c:xMode val="edge"/>
          <c:yMode val="edge"/>
          <c:x val="0.03025"/>
          <c:y val="0.0885"/>
          <c:w val="0.806"/>
          <c:h val="0.806"/>
        </c:manualLayout>
      </c:layout>
      <c:lineChart>
        <c:grouping val="standard"/>
        <c:varyColors val="0"/>
        <c:ser>
          <c:idx val="0"/>
          <c:order val="0"/>
          <c:tx>
            <c:strRef>
              <c:f>'GAP-2009'!$C$2733</c:f>
              <c:strCache>
                <c:ptCount val="1"/>
                <c:pt idx="0">
                  <c:v>Percentage of Graduates with RHSP</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spPr>
              <a:noFill/>
              <a:ln w="3175">
                <a:noFill/>
              </a:ln>
            </c:spPr>
            <c:showLegendKey val="0"/>
            <c:showVal val="1"/>
            <c:showBubbleSize val="0"/>
            <c:showCatName val="0"/>
            <c:showSerName val="0"/>
            <c:showLeaderLines val="1"/>
            <c:showPercent val="0"/>
          </c:dLbls>
          <c:trendline>
            <c:name>Trend line of RHSP</c:name>
            <c:spPr>
              <a:ln w="25400">
                <a:solidFill>
                  <a:srgbClr val="0000FF"/>
                </a:solidFill>
                <a:prstDash val="sysDot"/>
              </a:ln>
            </c:spPr>
            <c:trendlineType val="linear"/>
            <c:dispEq val="1"/>
            <c:dispRSqr val="0"/>
            <c:trendlineLbl>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0.00"/>
              <c:spPr>
                <a:noFill/>
                <a:ln w="3175">
                  <a:noFill/>
                </a:ln>
              </c:spPr>
            </c:trendlineLbl>
          </c:trendline>
          <c:cat>
            <c:strRef>
              <c:f>'GAP-2009'!$F$2734:$F$2744</c:f>
            </c:strRef>
          </c:cat>
          <c:val>
            <c:numRef>
              <c:f>'GAP-2009'!$C$2734:$C$2744</c:f>
            </c:numRef>
          </c:val>
          <c:smooth val="0"/>
        </c:ser>
        <c:ser>
          <c:idx val="1"/>
          <c:order val="1"/>
          <c:tx>
            <c:strRef>
              <c:f>'GAP-2009'!$D$2733</c:f>
              <c:strCache>
                <c:ptCount val="1"/>
                <c:pt idx="0">
                  <c:v>Percentage of Graduates with MHP</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dLbls>
            <c:dLbl>
              <c:idx val="8"/>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trendline>
            <c:name>Trend line of MHP/IEP</c:name>
            <c:spPr>
              <a:ln w="25400">
                <a:solidFill>
                  <a:srgbClr val="FF00FF"/>
                </a:solidFill>
                <a:prstDash val="sysDot"/>
              </a:ln>
            </c:spPr>
            <c:trendlineType val="linear"/>
            <c:dispEq val="1"/>
            <c:dispRSqr val="0"/>
            <c:trendlineLbl>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0.00"/>
              <c:spPr>
                <a:noFill/>
                <a:ln w="3175">
                  <a:noFill/>
                </a:ln>
              </c:spPr>
            </c:trendlineLbl>
          </c:trendline>
          <c:cat>
            <c:strRef>
              <c:f>'GAP-2009'!$F$2734:$F$2744</c:f>
            </c:strRef>
          </c:cat>
          <c:val>
            <c:numRef>
              <c:f>'GAP-2009'!$D$2734:$D$2744</c:f>
            </c:numRef>
          </c:val>
          <c:smooth val="0"/>
        </c:ser>
        <c:ser>
          <c:idx val="2"/>
          <c:order val="2"/>
          <c:tx>
            <c:strRef>
              <c:f>'GAP-2009'!$E$2733</c:f>
              <c:strCache>
                <c:ptCount val="1"/>
                <c:pt idx="0">
                  <c:v>Percentage of Graduates with DAP</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00"/>
              </a:solidFill>
              <a:ln>
                <a:solidFill>
                  <a:srgbClr val="FFFF00"/>
                </a:solidFill>
              </a:ln>
            </c:spPr>
          </c:marker>
          <c:dLbls>
            <c:dLbl>
              <c:idx val="5"/>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trendline>
            <c:name>Trend line of DAP</c:name>
            <c:spPr>
              <a:ln w="38100">
                <a:solidFill>
                  <a:srgbClr val="FF0000"/>
                </a:solidFill>
                <a:prstDash val="sysDot"/>
              </a:ln>
            </c:spPr>
            <c:trendlineType val="linear"/>
            <c:dispEq val="1"/>
            <c:dispRSqr val="0"/>
            <c:trendlineLbl>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0.00"/>
              <c:spPr>
                <a:noFill/>
                <a:ln w="3175">
                  <a:noFill/>
                </a:ln>
              </c:spPr>
            </c:trendlineLbl>
          </c:trendline>
          <c:cat>
            <c:strRef>
              <c:f>'GAP-2009'!$F$2734:$F$2744</c:f>
            </c:strRef>
          </c:cat>
          <c:val>
            <c:numRef>
              <c:f>'GAP-2009'!$E$2734:$E$2744</c:f>
            </c:numRef>
          </c:val>
          <c:smooth val="0"/>
        </c:ser>
        <c:marker val="1"/>
        <c:axId val="44717463"/>
        <c:axId val="66912848"/>
      </c:lineChart>
      <c:catAx>
        <c:axId val="44717463"/>
        <c:scaling>
          <c:orientation val="minMax"/>
        </c:scaling>
        <c:axPos val="b"/>
        <c:delete val="0"/>
        <c:numFmt formatCode="General" sourceLinked="1"/>
        <c:majorTickMark val="out"/>
        <c:minorTickMark val="none"/>
        <c:tickLblPos val="nextTo"/>
        <c:spPr>
          <a:ln w="3175">
            <a:solidFill>
              <a:srgbClr val="000000"/>
            </a:solidFill>
          </a:ln>
        </c:spPr>
        <c:crossAx val="66912848"/>
        <c:crosses val="autoZero"/>
        <c:auto val="1"/>
        <c:lblOffset val="100"/>
        <c:tickLblSkip val="1"/>
        <c:noMultiLvlLbl val="0"/>
      </c:catAx>
      <c:valAx>
        <c:axId val="66912848"/>
        <c:scaling>
          <c:orientation val="minMax"/>
          <c:max val="100"/>
          <c:min val="0"/>
        </c:scaling>
        <c:axPos val="l"/>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crossAx val="44717463"/>
        <c:crossesAt val="1"/>
        <c:crossBetween val="between"/>
        <c:dispUnits/>
        <c:minorUnit val="10"/>
      </c:valAx>
      <c:spPr>
        <a:solidFill>
          <a:srgbClr val="FFFF99"/>
        </a:solidFill>
        <a:ln w="12700">
          <a:solidFill>
            <a:srgbClr val="FFFFFF"/>
          </a:solidFill>
        </a:ln>
      </c:spPr>
    </c:plotArea>
    <c:legend>
      <c:legendPos val="b"/>
      <c:layout>
        <c:manualLayout>
          <c:xMode val="edge"/>
          <c:yMode val="edge"/>
          <c:x val="0.00075"/>
          <c:y val="0.93675"/>
          <c:w val="0.93925"/>
          <c:h val="0.06325"/>
        </c:manualLayout>
      </c:layout>
      <c:overlay val="0"/>
      <c:spPr>
        <a:solidFill>
          <a:srgbClr val="FFFFFF"/>
        </a:solidFill>
        <a:ln w="3175">
          <a:solidFill>
            <a:srgbClr val="000000"/>
          </a:solidFill>
        </a:ln>
      </c:spPr>
    </c:legend>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Comparisons of the Growth Rate of High School Graduates Plans between the State and 14 ISDs in the Regional Council in 1998-2008</a:t>
            </a:r>
          </a:p>
        </c:rich>
      </c:tx>
      <c:layout>
        <c:manualLayout>
          <c:xMode val="factor"/>
          <c:yMode val="factor"/>
          <c:x val="0.02275"/>
          <c:y val="-0.02425"/>
        </c:manualLayout>
      </c:layout>
      <c:spPr>
        <a:noFill/>
        <a:ln w="3175">
          <a:noFill/>
        </a:ln>
      </c:spPr>
    </c:title>
    <c:plotArea>
      <c:layout>
        <c:manualLayout>
          <c:xMode val="edge"/>
          <c:yMode val="edge"/>
          <c:x val="0.02125"/>
          <c:y val="0.14"/>
          <c:w val="0.93775"/>
          <c:h val="0.87025"/>
        </c:manualLayout>
      </c:layout>
      <c:scatterChart>
        <c:scatterStyle val="lineMarker"/>
        <c:varyColors val="0"/>
        <c:ser>
          <c:idx val="0"/>
          <c:order val="0"/>
          <c:tx>
            <c:v>Annual Change 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noFill/>
              </a:ln>
            </c:spPr>
          </c:marker>
          <c:dPt>
            <c:idx val="0"/>
            <c:spPr>
              <a:ln w="3175">
                <a:noFill/>
              </a:ln>
            </c:spPr>
            <c:marker>
              <c:size val="15"/>
              <c:spPr>
                <a:solidFill>
                  <a:srgbClr val="FF0000"/>
                </a:solidFill>
                <a:ln>
                  <a:solidFill>
                    <a:srgbClr val="FF0000"/>
                  </a:solidFill>
                </a:ln>
              </c:spPr>
            </c:marker>
          </c:dPt>
          <c:dPt>
            <c:idx val="1"/>
            <c:spPr>
              <a:ln w="3175">
                <a:noFill/>
              </a:ln>
            </c:spPr>
            <c:marker>
              <c:size val="15"/>
              <c:spPr>
                <a:solidFill>
                  <a:srgbClr val="993366"/>
                </a:solidFill>
                <a:ln>
                  <a:noFill/>
                </a:ln>
              </c:spPr>
            </c:marker>
          </c:dPt>
          <c:dPt>
            <c:idx val="2"/>
            <c:spPr>
              <a:ln w="3175">
                <a:noFill/>
              </a:ln>
            </c:spPr>
            <c:marker>
              <c:size val="15"/>
              <c:spPr>
                <a:solidFill>
                  <a:srgbClr val="9999FF"/>
                </a:solidFill>
                <a:ln>
                  <a:solidFill>
                    <a:srgbClr val="9999FF"/>
                  </a:solidFill>
                </a:ln>
              </c:spPr>
            </c:marker>
          </c:dPt>
          <c:dPt>
            <c:idx val="3"/>
            <c:spPr>
              <a:ln w="3175">
                <a:noFill/>
              </a:ln>
            </c:spPr>
            <c:marker>
              <c:size val="15"/>
              <c:spPr>
                <a:solidFill>
                  <a:srgbClr val="0066CC"/>
                </a:solidFill>
                <a:ln>
                  <a:noFill/>
                </a:ln>
              </c:spPr>
            </c:marker>
          </c:dPt>
          <c:dPt>
            <c:idx val="4"/>
            <c:spPr>
              <a:ln w="3175">
                <a:noFill/>
              </a:ln>
            </c:spPr>
            <c:marker>
              <c:size val="15"/>
              <c:spPr>
                <a:solidFill>
                  <a:srgbClr val="00FFFF"/>
                </a:solidFill>
                <a:ln>
                  <a:noFill/>
                </a:ln>
              </c:spPr>
            </c:marker>
          </c:dPt>
          <c:dPt>
            <c:idx val="5"/>
            <c:spPr>
              <a:ln w="3175">
                <a:noFill/>
              </a:ln>
            </c:spPr>
            <c:marker>
              <c:size val="15"/>
              <c:spPr>
                <a:solidFill>
                  <a:srgbClr val="800080"/>
                </a:solidFill>
                <a:ln>
                  <a:noFill/>
                </a:ln>
              </c:spPr>
            </c:marker>
          </c:dPt>
          <c:dPt>
            <c:idx val="6"/>
            <c:spPr>
              <a:ln w="3175">
                <a:noFill/>
              </a:ln>
            </c:spPr>
            <c:marker>
              <c:size val="15"/>
              <c:spPr>
                <a:solidFill>
                  <a:srgbClr val="0000FF"/>
                </a:solidFill>
                <a:ln>
                  <a:noFill/>
                </a:ln>
              </c:spPr>
            </c:marker>
          </c:dPt>
          <c:dPt>
            <c:idx val="7"/>
            <c:spPr>
              <a:ln w="3175">
                <a:noFill/>
              </a:ln>
            </c:spPr>
            <c:marker>
              <c:size val="15"/>
              <c:spPr>
                <a:solidFill>
                  <a:srgbClr val="000080"/>
                </a:solidFill>
                <a:ln>
                  <a:noFill/>
                </a:ln>
              </c:spPr>
            </c:marker>
          </c:dPt>
          <c:dPt>
            <c:idx val="8"/>
            <c:spPr>
              <a:ln w="3175">
                <a:noFill/>
              </a:ln>
            </c:spPr>
            <c:marker>
              <c:size val="15"/>
              <c:spPr>
                <a:solidFill>
                  <a:srgbClr val="FF8080"/>
                </a:solidFill>
                <a:ln>
                  <a:noFill/>
                </a:ln>
              </c:spPr>
            </c:marker>
          </c:dPt>
          <c:dPt>
            <c:idx val="9"/>
            <c:spPr>
              <a:ln w="3175">
                <a:noFill/>
              </a:ln>
            </c:spPr>
            <c:marker>
              <c:size val="15"/>
              <c:spPr>
                <a:solidFill>
                  <a:srgbClr val="008080"/>
                </a:solidFill>
                <a:ln>
                  <a:noFill/>
                </a:ln>
              </c:spPr>
            </c:marker>
          </c:dPt>
          <c:dPt>
            <c:idx val="10"/>
            <c:spPr>
              <a:ln w="3175">
                <a:noFill/>
              </a:ln>
            </c:spPr>
            <c:marker>
              <c:size val="15"/>
              <c:spPr>
                <a:solidFill>
                  <a:srgbClr val="00CCFF"/>
                </a:solidFill>
                <a:ln>
                  <a:noFill/>
                </a:ln>
              </c:spPr>
            </c:marker>
          </c:dPt>
          <c:dPt>
            <c:idx val="11"/>
            <c:spPr>
              <a:ln w="3175">
                <a:noFill/>
              </a:ln>
            </c:spPr>
            <c:marker>
              <c:size val="15"/>
              <c:spPr>
                <a:solidFill>
                  <a:srgbClr val="FFFF00"/>
                </a:solidFill>
                <a:ln>
                  <a:noFill/>
                </a:ln>
              </c:spPr>
            </c:marker>
          </c:dPt>
          <c:dPt>
            <c:idx val="12"/>
            <c:spPr>
              <a:ln w="3175">
                <a:noFill/>
              </a:ln>
            </c:spPr>
            <c:marker>
              <c:size val="15"/>
              <c:spPr>
                <a:solidFill>
                  <a:srgbClr val="FF6600"/>
                </a:solidFill>
                <a:ln>
                  <a:noFill/>
                </a:ln>
              </c:spPr>
            </c:marker>
          </c:dPt>
          <c:dPt>
            <c:idx val="13"/>
            <c:spPr>
              <a:ln w="3175">
                <a:noFill/>
              </a:ln>
            </c:spPr>
            <c:marker>
              <c:size val="15"/>
              <c:spPr>
                <a:solidFill>
                  <a:srgbClr val="99CC00"/>
                </a:solidFill>
                <a:ln>
                  <a:noFill/>
                </a:ln>
              </c:spPr>
            </c:marker>
          </c:dPt>
          <c:dPt>
            <c:idx val="14"/>
            <c:spPr>
              <a:ln w="3175">
                <a:noFill/>
              </a:ln>
            </c:spPr>
            <c:marker>
              <c:size val="15"/>
              <c:spPr>
                <a:solidFill>
                  <a:srgbClr val="FF00FF"/>
                </a:solidFill>
                <a:ln>
                  <a:noFill/>
                </a:ln>
              </c:spPr>
            </c:marker>
          </c:dPt>
          <c:dPt>
            <c:idx val="15"/>
            <c:spPr>
              <a:ln w="3175">
                <a:noFill/>
              </a:ln>
            </c:spPr>
            <c:marker>
              <c:size val="15"/>
              <c:spPr>
                <a:solidFill>
                  <a:srgbClr val="666699"/>
                </a:solidFill>
                <a:ln>
                  <a:noFill/>
                </a:ln>
              </c:spPr>
            </c:marker>
          </c:dPt>
          <c:dLbls>
            <c:dLbl>
              <c:idx val="0"/>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7"/>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8"/>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9"/>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10"/>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11"/>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12"/>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13"/>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14"/>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15"/>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Percent val="0"/>
          </c:dLbls>
          <c:xVal>
            <c:strRef>
              <c:f>'GAP-2009'!$C$2781:$R$2781</c:f>
            </c:strRef>
          </c:xVal>
          <c:yVal>
            <c:numRef>
              <c:f>'GAP-2009'!$C$2782:$R$2782</c:f>
            </c:numRef>
          </c:yVal>
          <c:smooth val="0"/>
        </c:ser>
        <c:axId val="65344721"/>
        <c:axId val="51231578"/>
      </c:scatterChart>
      <c:valAx>
        <c:axId val="65344721"/>
        <c:scaling>
          <c:orientation val="minMax"/>
          <c:max val="17"/>
          <c:min val="0"/>
        </c:scaling>
        <c:axPos val="b"/>
        <c:delete val="1"/>
        <c:majorTickMark val="out"/>
        <c:minorTickMark val="none"/>
        <c:tickLblPos val="none"/>
        <c:crossAx val="51231578"/>
        <c:crosses val="autoZero"/>
        <c:crossBetween val="midCat"/>
        <c:dispUnits/>
        <c:majorUnit val="1"/>
        <c:minorUnit val="0.1"/>
      </c:valAx>
      <c:valAx>
        <c:axId val="51231578"/>
        <c:scaling>
          <c:orientation val="minMax"/>
        </c:scaling>
        <c:axPos val="l"/>
        <c:majorGridlines>
          <c:spPr>
            <a:ln w="12700">
              <a:solidFill>
                <a:srgbClr val="FFFFFF"/>
              </a:solidFill>
            </a:ln>
          </c:spPr>
        </c:majorGridlines>
        <c:delete val="0"/>
        <c:numFmt formatCode="0.0%" sourceLinked="0"/>
        <c:majorTickMark val="out"/>
        <c:minorTickMark val="none"/>
        <c:tickLblPos val="nextTo"/>
        <c:spPr>
          <a:ln w="3175">
            <a:solidFill>
              <a:srgbClr val="000000"/>
            </a:solidFill>
          </a:ln>
        </c:spPr>
        <c:crossAx val="65344721"/>
        <c:crossesAt val="0"/>
        <c:crossBetween val="midCat"/>
        <c:dispUnits/>
      </c:valAx>
      <c:spPr>
        <a:gradFill rotWithShape="1">
          <a:gsLst>
            <a:gs pos="0">
              <a:srgbClr val="FFFF99"/>
            </a:gs>
            <a:gs pos="100000">
              <a:srgbClr val="767647"/>
            </a:gs>
          </a:gsLst>
          <a:lin ang="5400000" scaled="1"/>
        </a:gradFill>
        <a:ln w="3175">
          <a:solidFill>
            <a:srgbClr val="FFFFFF"/>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The Mean Scores on Secondary TAKS between the Regional Council and the State in 2008 and 2009</a:t>
            </a:r>
          </a:p>
        </c:rich>
      </c:tx>
      <c:layout>
        <c:manualLayout>
          <c:xMode val="factor"/>
          <c:yMode val="factor"/>
          <c:x val="0.0565"/>
          <c:y val="-0.03475"/>
        </c:manualLayout>
      </c:layout>
      <c:spPr>
        <a:noFill/>
        <a:ln w="3175">
          <a:noFill/>
        </a:ln>
      </c:spPr>
    </c:title>
    <c:plotArea>
      <c:layout>
        <c:manualLayout>
          <c:xMode val="edge"/>
          <c:yMode val="edge"/>
          <c:x val="0.0175"/>
          <c:y val="0.08"/>
          <c:w val="0.96975"/>
          <c:h val="0.96625"/>
        </c:manualLayout>
      </c:layout>
      <c:barChart>
        <c:barDir val="col"/>
        <c:grouping val="clustered"/>
        <c:varyColors val="0"/>
        <c:ser>
          <c:idx val="0"/>
          <c:order val="0"/>
          <c:tx>
            <c:strRef>
              <c:f>'GAP-2009'!$C$386</c:f>
              <c:strCache>
                <c:ptCount val="1"/>
                <c:pt idx="0">
                  <c:v>Rest of State in 2008</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'GAP-2009'!$B$387:$B$394</c:f>
            </c:strRef>
          </c:cat>
          <c:val>
            <c:numRef>
              <c:f>'GAP-2009'!$C$387:$C$394</c:f>
            </c:numRef>
          </c:val>
        </c:ser>
        <c:ser>
          <c:idx val="1"/>
          <c:order val="1"/>
          <c:tx>
            <c:strRef>
              <c:f>'GAP-2009'!$D$386</c:f>
              <c:strCache>
                <c:ptCount val="1"/>
                <c:pt idx="0">
                  <c:v>Rest of State in 2009</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'GAP-2009'!$B$387:$B$394</c:f>
            </c:strRef>
          </c:cat>
          <c:val>
            <c:numRef>
              <c:f>'GAP-2009'!$D$387:$D$394</c:f>
            </c:numRef>
          </c:val>
        </c:ser>
        <c:ser>
          <c:idx val="2"/>
          <c:order val="2"/>
          <c:tx>
            <c:strRef>
              <c:f>'GAP-2009'!$E$386</c:f>
              <c:strCache>
                <c:ptCount val="1"/>
                <c:pt idx="0">
                  <c:v>Council in 2008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'GAP-2009'!$B$387:$B$394</c:f>
            </c:strRef>
          </c:cat>
          <c:val>
            <c:numRef>
              <c:f>'GAP-2009'!$E$387:$E$394</c:f>
            </c:numRef>
          </c:val>
        </c:ser>
        <c:ser>
          <c:idx val="3"/>
          <c:order val="3"/>
          <c:tx>
            <c:strRef>
              <c:f>'GAP-2009'!$F$386</c:f>
              <c:strCache>
                <c:ptCount val="1"/>
                <c:pt idx="0">
                  <c:v>Council in 2009</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'GAP-2009'!$B$387:$B$394</c:f>
            </c:strRef>
          </c:cat>
          <c:val>
            <c:numRef>
              <c:f>'GAP-2009'!$F$387:$F$394</c:f>
            </c:numRef>
          </c:val>
        </c:ser>
        <c:axId val="58431019"/>
        <c:axId val="56117124"/>
      </c:barChart>
      <c:catAx>
        <c:axId val="58431019"/>
        <c:scaling>
          <c:orientation val="minMax"/>
        </c:scaling>
        <c:axPos val="b"/>
        <c:delete val="0"/>
        <c:numFmt formatCode="General" sourceLinked="1"/>
        <c:majorTickMark val="out"/>
        <c:minorTickMark val="none"/>
        <c:tickLblPos val="nextTo"/>
        <c:spPr>
          <a:ln w="3175">
            <a:solidFill>
              <a:srgbClr val="000000"/>
            </a:solidFill>
          </a:ln>
        </c:spPr>
        <c:crossAx val="56117124"/>
        <c:crosses val="autoZero"/>
        <c:auto val="1"/>
        <c:lblOffset val="100"/>
        <c:tickLblSkip val="1"/>
        <c:noMultiLvlLbl val="0"/>
      </c:catAx>
      <c:valAx>
        <c:axId val="56117124"/>
        <c:scaling>
          <c:orientation val="minMax"/>
          <c:min val="21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58431019"/>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7th Grade by Demographic Variables  between 2006 and 2008</a:t>
            </a:r>
          </a:p>
        </c:rich>
      </c:tx>
      <c:layout>
        <c:manualLayout>
          <c:xMode val="factor"/>
          <c:yMode val="factor"/>
          <c:x val="0.06975"/>
          <c:y val="-0.0245"/>
        </c:manualLayout>
      </c:layout>
      <c:spPr>
        <a:noFill/>
        <a:ln w="3175">
          <a:noFill/>
        </a:ln>
      </c:spPr>
    </c:title>
    <c:plotArea>
      <c:layout>
        <c:manualLayout>
          <c:xMode val="edge"/>
          <c:yMode val="edge"/>
          <c:x val="0.00475"/>
          <c:y val="0.14875"/>
          <c:w val="0.989"/>
          <c:h val="0.906"/>
        </c:manualLayout>
      </c:layout>
      <c:barChart>
        <c:barDir val="col"/>
        <c:grouping val="clustered"/>
        <c:varyColors val="0"/>
        <c:ser>
          <c:idx val="0"/>
          <c:order val="0"/>
          <c:tx>
            <c:strRef>
              <c:f>'GAP-2009'!$J$1561</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'GAP-2009'!$C$1560:$I$1560</c:f>
            </c:strRef>
          </c:cat>
          <c:val>
            <c:numRef>
              <c:f>'GAP-2009'!$C$1561:$I$1561</c:f>
            </c:numRef>
          </c:val>
        </c:ser>
        <c:ser>
          <c:idx val="1"/>
          <c:order val="1"/>
          <c:tx>
            <c:strRef>
              <c:f>'GAP-2009'!$J$1562</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'GAP-2009'!$C$1560:$I$1560</c:f>
            </c:strRef>
          </c:cat>
          <c:val>
            <c:numRef>
              <c:f>'GAP-2009'!$C$1562:$I$1562</c:f>
            </c:numRef>
          </c:val>
        </c:ser>
        <c:ser>
          <c:idx val="2"/>
          <c:order val="2"/>
          <c:tx>
            <c:strRef>
              <c:f>'GAP-2009'!$J$1563</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'GAP-2009'!$C$1560:$I$1560</c:f>
            </c:strRef>
          </c:cat>
          <c:val>
            <c:numRef>
              <c:f>'GAP-2009'!$C$1563:$I$1563</c:f>
            </c:numRef>
          </c:val>
        </c:ser>
        <c:axId val="35292069"/>
        <c:axId val="49193166"/>
      </c:barChart>
      <c:catAx>
        <c:axId val="35292069"/>
        <c:scaling>
          <c:orientation val="minMax"/>
        </c:scaling>
        <c:axPos val="b"/>
        <c:delete val="0"/>
        <c:numFmt formatCode="General" sourceLinked="1"/>
        <c:majorTickMark val="out"/>
        <c:minorTickMark val="none"/>
        <c:tickLblPos val="nextTo"/>
        <c:spPr>
          <a:ln w="3175">
            <a:solidFill>
              <a:srgbClr val="000000"/>
            </a:solidFill>
          </a:ln>
        </c:spPr>
        <c:crossAx val="49193166"/>
        <c:crosses val="autoZero"/>
        <c:auto val="1"/>
        <c:lblOffset val="100"/>
        <c:tickLblSkip val="1"/>
        <c:noMultiLvlLbl val="0"/>
      </c:catAx>
      <c:valAx>
        <c:axId val="49193166"/>
        <c:scaling>
          <c:orientation val="minMax"/>
        </c:scaling>
        <c:axPos val="l"/>
        <c:majorGridlines>
          <c:spPr>
            <a:ln w="3175">
              <a:solidFill>
                <a:srgbClr val="FFFFFF"/>
              </a:solidFill>
            </a:ln>
          </c:spPr>
        </c:majorGridlines>
        <c:delete val="0"/>
        <c:numFmt formatCode="0.0%" sourceLinked="0"/>
        <c:majorTickMark val="out"/>
        <c:minorTickMark val="none"/>
        <c:tickLblPos val="nextTo"/>
        <c:spPr>
          <a:ln w="3175">
            <a:solidFill>
              <a:srgbClr val="000000"/>
            </a:solidFill>
          </a:ln>
        </c:spPr>
        <c:crossAx val="35292069"/>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8th Grade by Demographic Variables  between 2006 and 2008</a:t>
            </a:r>
          </a:p>
        </c:rich>
      </c:tx>
      <c:layout>
        <c:manualLayout>
          <c:xMode val="factor"/>
          <c:yMode val="factor"/>
          <c:x val="0.002"/>
          <c:y val="-0.0245"/>
        </c:manualLayout>
      </c:layout>
      <c:spPr>
        <a:noFill/>
        <a:ln w="3175">
          <a:noFill/>
        </a:ln>
      </c:spPr>
    </c:title>
    <c:plotArea>
      <c:layout>
        <c:manualLayout>
          <c:xMode val="edge"/>
          <c:yMode val="edge"/>
          <c:x val="0.03125"/>
          <c:y val="0.16625"/>
          <c:w val="0.95425"/>
          <c:h val="0.8145"/>
        </c:manualLayout>
      </c:layout>
      <c:barChart>
        <c:barDir val="col"/>
        <c:grouping val="clustered"/>
        <c:varyColors val="0"/>
        <c:ser>
          <c:idx val="0"/>
          <c:order val="0"/>
          <c:tx>
            <c:strRef>
              <c:f>'GAP-2009'!$J$1587</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'GAP-2009'!$C$1586:$I$1586</c:f>
            </c:strRef>
          </c:cat>
          <c:val>
            <c:numRef>
              <c:f>'GAP-2009'!$C$1587:$I$1587</c:f>
            </c:numRef>
          </c:val>
        </c:ser>
        <c:ser>
          <c:idx val="1"/>
          <c:order val="1"/>
          <c:tx>
            <c:strRef>
              <c:f>'GAP-2009'!$J$1588</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'GAP-2009'!$C$1586:$I$1586</c:f>
            </c:strRef>
          </c:cat>
          <c:val>
            <c:numRef>
              <c:f>'GAP-2009'!$C$1588:$I$1588</c:f>
            </c:numRef>
          </c:val>
        </c:ser>
        <c:ser>
          <c:idx val="2"/>
          <c:order val="2"/>
          <c:tx>
            <c:strRef>
              <c:f>'GAP-2009'!$J$1589</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'GAP-2009'!$C$1586:$I$1586</c:f>
            </c:strRef>
          </c:cat>
          <c:val>
            <c:numRef>
              <c:f>'GAP-2009'!$C$1589:$I$1589</c:f>
            </c:numRef>
          </c:val>
        </c:ser>
        <c:axId val="40085311"/>
        <c:axId val="25223480"/>
      </c:barChart>
      <c:catAx>
        <c:axId val="40085311"/>
        <c:scaling>
          <c:orientation val="minMax"/>
        </c:scaling>
        <c:axPos val="b"/>
        <c:delete val="0"/>
        <c:numFmt formatCode="General" sourceLinked="1"/>
        <c:majorTickMark val="out"/>
        <c:minorTickMark val="none"/>
        <c:tickLblPos val="nextTo"/>
        <c:spPr>
          <a:ln w="3175">
            <a:solidFill>
              <a:srgbClr val="000000"/>
            </a:solidFill>
          </a:ln>
        </c:spPr>
        <c:crossAx val="25223480"/>
        <c:crosses val="autoZero"/>
        <c:auto val="1"/>
        <c:lblOffset val="100"/>
        <c:tickLblSkip val="1"/>
        <c:noMultiLvlLbl val="0"/>
      </c:catAx>
      <c:valAx>
        <c:axId val="25223480"/>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0085311"/>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10th Grade by Demographic Variables  between 2006 and 2008</a:t>
            </a:r>
          </a:p>
        </c:rich>
      </c:tx>
      <c:layout>
        <c:manualLayout>
          <c:xMode val="factor"/>
          <c:yMode val="factor"/>
          <c:x val="-0.001"/>
          <c:y val="-0.026"/>
        </c:manualLayout>
      </c:layout>
      <c:spPr>
        <a:noFill/>
        <a:ln w="3175">
          <a:noFill/>
        </a:ln>
      </c:spPr>
    </c:title>
    <c:plotArea>
      <c:layout>
        <c:manualLayout>
          <c:xMode val="edge"/>
          <c:yMode val="edge"/>
          <c:x val="0.02925"/>
          <c:y val="0.1605"/>
          <c:w val="0.95325"/>
          <c:h val="0.8205"/>
        </c:manualLayout>
      </c:layout>
      <c:barChart>
        <c:barDir val="col"/>
        <c:grouping val="clustered"/>
        <c:varyColors val="0"/>
        <c:ser>
          <c:idx val="0"/>
          <c:order val="0"/>
          <c:tx>
            <c:strRef>
              <c:f>'GAP-2009'!$J$1638</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'GAP-2009'!$C$1637:$I$1637</c:f>
            </c:strRef>
          </c:cat>
          <c:val>
            <c:numRef>
              <c:f>'GAP-2009'!$C$1638:$I$1638</c:f>
            </c:numRef>
          </c:val>
        </c:ser>
        <c:ser>
          <c:idx val="1"/>
          <c:order val="1"/>
          <c:tx>
            <c:strRef>
              <c:f>'GAP-2009'!$J$1639</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'GAP-2009'!$C$1637:$I$1637</c:f>
            </c:strRef>
          </c:cat>
          <c:val>
            <c:numRef>
              <c:f>'GAP-2009'!$C$1639:$I$1639</c:f>
            </c:numRef>
          </c:val>
        </c:ser>
        <c:ser>
          <c:idx val="2"/>
          <c:order val="2"/>
          <c:tx>
            <c:strRef>
              <c:f>'GAP-2009'!$J$1640</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'GAP-2009'!$C$1637:$I$1637</c:f>
            </c:strRef>
          </c:cat>
          <c:val>
            <c:numRef>
              <c:f>'GAP-2009'!$C$1640:$I$1640</c:f>
            </c:numRef>
          </c:val>
        </c:ser>
        <c:axId val="25684729"/>
        <c:axId val="29835970"/>
      </c:barChart>
      <c:catAx>
        <c:axId val="25684729"/>
        <c:scaling>
          <c:orientation val="minMax"/>
        </c:scaling>
        <c:axPos val="b"/>
        <c:delete val="0"/>
        <c:numFmt formatCode="General" sourceLinked="1"/>
        <c:majorTickMark val="out"/>
        <c:minorTickMark val="none"/>
        <c:tickLblPos val="nextTo"/>
        <c:spPr>
          <a:ln w="3175">
            <a:solidFill>
              <a:srgbClr val="000000"/>
            </a:solidFill>
          </a:ln>
        </c:spPr>
        <c:crossAx val="29835970"/>
        <c:crosses val="autoZero"/>
        <c:auto val="1"/>
        <c:lblOffset val="100"/>
        <c:tickLblSkip val="1"/>
        <c:noMultiLvlLbl val="0"/>
      </c:catAx>
      <c:valAx>
        <c:axId val="29835970"/>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5684729"/>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11th Grade by Demographic Variables  between 2006 and 2008</a:t>
            </a:r>
          </a:p>
        </c:rich>
      </c:tx>
      <c:layout>
        <c:manualLayout>
          <c:xMode val="factor"/>
          <c:yMode val="factor"/>
          <c:x val="-0.002"/>
          <c:y val="-0.02625"/>
        </c:manualLayout>
      </c:layout>
      <c:spPr>
        <a:noFill/>
        <a:ln w="3175">
          <a:noFill/>
        </a:ln>
      </c:spPr>
    </c:title>
    <c:plotArea>
      <c:layout>
        <c:manualLayout>
          <c:xMode val="edge"/>
          <c:yMode val="edge"/>
          <c:x val="0.02925"/>
          <c:y val="0.12825"/>
          <c:w val="0.95425"/>
          <c:h val="0.85275"/>
        </c:manualLayout>
      </c:layout>
      <c:barChart>
        <c:barDir val="col"/>
        <c:grouping val="clustered"/>
        <c:varyColors val="0"/>
        <c:ser>
          <c:idx val="0"/>
          <c:order val="0"/>
          <c:tx>
            <c:strRef>
              <c:f>'GAP-2009'!$J$1661</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'GAP-2009'!$C$1660:$I$1660</c:f>
            </c:strRef>
          </c:cat>
          <c:val>
            <c:numRef>
              <c:f>'GAP-2009'!$C$1661:$I$1661</c:f>
            </c:numRef>
          </c:val>
        </c:ser>
        <c:ser>
          <c:idx val="1"/>
          <c:order val="1"/>
          <c:tx>
            <c:strRef>
              <c:f>'GAP-2009'!$J$1662</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'GAP-2009'!$C$1660:$I$1660</c:f>
            </c:strRef>
          </c:cat>
          <c:val>
            <c:numRef>
              <c:f>'GAP-2009'!$C$1662:$I$1662</c:f>
            </c:numRef>
          </c:val>
        </c:ser>
        <c:ser>
          <c:idx val="2"/>
          <c:order val="2"/>
          <c:tx>
            <c:strRef>
              <c:f>'GAP-2009'!$J$1663</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'GAP-2009'!$C$1660:$I$1660</c:f>
            </c:strRef>
          </c:cat>
          <c:val>
            <c:numRef>
              <c:f>'GAP-2009'!$C$1663:$I$1663</c:f>
            </c:numRef>
          </c:val>
        </c:ser>
        <c:axId val="88275"/>
        <c:axId val="794476"/>
      </c:barChart>
      <c:catAx>
        <c:axId val="88275"/>
        <c:scaling>
          <c:orientation val="minMax"/>
        </c:scaling>
        <c:axPos val="b"/>
        <c:delete val="0"/>
        <c:numFmt formatCode="General" sourceLinked="1"/>
        <c:majorTickMark val="out"/>
        <c:minorTickMark val="none"/>
        <c:tickLblPos val="nextTo"/>
        <c:spPr>
          <a:ln w="3175">
            <a:solidFill>
              <a:srgbClr val="000000"/>
            </a:solidFill>
          </a:ln>
        </c:spPr>
        <c:crossAx val="794476"/>
        <c:crosses val="autoZero"/>
        <c:auto val="1"/>
        <c:lblOffset val="100"/>
        <c:tickLblSkip val="1"/>
        <c:noMultiLvlLbl val="0"/>
      </c:catAx>
      <c:valAx>
        <c:axId val="794476"/>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88275"/>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African American Students by Grade  between 2006 and 2008</a:t>
            </a:r>
          </a:p>
        </c:rich>
      </c:tx>
      <c:layout>
        <c:manualLayout>
          <c:xMode val="factor"/>
          <c:yMode val="factor"/>
          <c:x val="0.028"/>
          <c:y val="-0.01825"/>
        </c:manualLayout>
      </c:layout>
      <c:spPr>
        <a:noFill/>
        <a:ln w="3175">
          <a:noFill/>
        </a:ln>
      </c:spPr>
    </c:title>
    <c:plotArea>
      <c:layout>
        <c:manualLayout>
          <c:xMode val="edge"/>
          <c:yMode val="edge"/>
          <c:x val="0.022"/>
          <c:y val="0.14375"/>
          <c:w val="0.96825"/>
          <c:h val="0.89275"/>
        </c:manualLayout>
      </c:layout>
      <c:barChart>
        <c:barDir val="col"/>
        <c:grouping val="clustered"/>
        <c:varyColors val="0"/>
        <c:ser>
          <c:idx val="0"/>
          <c:order val="0"/>
          <c:tx>
            <c:strRef>
              <c:f>'GAP-2009'!$J$1733</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'GAP-2009'!$C$1732:$I$1732</c:f>
            </c:strRef>
          </c:cat>
          <c:val>
            <c:numRef>
              <c:f>'GAP-2009'!$C$1733:$I$1733</c:f>
            </c:numRef>
          </c:val>
        </c:ser>
        <c:ser>
          <c:idx val="1"/>
          <c:order val="1"/>
          <c:tx>
            <c:strRef>
              <c:f>'GAP-2009'!$J$1734</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'GAP-2009'!$C$1732:$I$1732</c:f>
            </c:strRef>
          </c:cat>
          <c:val>
            <c:numRef>
              <c:f>'GAP-2009'!$C$1734:$I$1734</c:f>
            </c:numRef>
          </c:val>
        </c:ser>
        <c:ser>
          <c:idx val="2"/>
          <c:order val="2"/>
          <c:tx>
            <c:strRef>
              <c:f>'GAP-2009'!$J$1735</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'GAP-2009'!$C$1732:$I$1732</c:f>
            </c:strRef>
          </c:cat>
          <c:val>
            <c:numRef>
              <c:f>'GAP-2009'!$C$1735:$I$1735</c:f>
            </c:numRef>
          </c:val>
        </c:ser>
        <c:axId val="7150285"/>
        <c:axId val="64352566"/>
      </c:barChart>
      <c:catAx>
        <c:axId val="7150285"/>
        <c:scaling>
          <c:orientation val="minMax"/>
        </c:scaling>
        <c:axPos val="b"/>
        <c:delete val="0"/>
        <c:numFmt formatCode="General" sourceLinked="1"/>
        <c:majorTickMark val="out"/>
        <c:minorTickMark val="none"/>
        <c:tickLblPos val="nextTo"/>
        <c:spPr>
          <a:ln w="3175">
            <a:solidFill>
              <a:srgbClr val="000000"/>
            </a:solidFill>
          </a:ln>
        </c:spPr>
        <c:crossAx val="64352566"/>
        <c:crosses val="autoZero"/>
        <c:auto val="1"/>
        <c:lblOffset val="100"/>
        <c:tickLblSkip val="1"/>
        <c:noMultiLvlLbl val="0"/>
      </c:catAx>
      <c:valAx>
        <c:axId val="64352566"/>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7150285"/>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Percent Over the Percentile Rank of the Scores of 2100 and 2400 in 2008 and 2009</a:t>
            </a:r>
          </a:p>
        </c:rich>
      </c:tx>
      <c:layout>
        <c:manualLayout>
          <c:xMode val="factor"/>
          <c:yMode val="factor"/>
          <c:x val="0.0515"/>
          <c:y val="-0.029"/>
        </c:manualLayout>
      </c:layout>
      <c:spPr>
        <a:noFill/>
        <a:ln w="3175">
          <a:noFill/>
        </a:ln>
      </c:spPr>
    </c:title>
    <c:plotArea>
      <c:layout>
        <c:manualLayout>
          <c:xMode val="edge"/>
          <c:yMode val="edge"/>
          <c:x val="0.01425"/>
          <c:y val="0.14175"/>
          <c:w val="0.98275"/>
          <c:h val="0.9215"/>
        </c:manualLayout>
      </c:layout>
      <c:barChart>
        <c:barDir val="col"/>
        <c:grouping val="clustered"/>
        <c:varyColors val="0"/>
        <c:ser>
          <c:idx val="0"/>
          <c:order val="0"/>
          <c:tx>
            <c:strRef>
              <c:f>'GAP-2009'!$C$473</c:f>
              <c:strCache>
                <c:ptCount val="1"/>
                <c:pt idx="0">
                  <c:v>State in 2008</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'GAP-2009'!$G$474:$G$475</c:f>
            </c:strRef>
          </c:cat>
          <c:val>
            <c:numRef>
              <c:f>'GAP-2009'!$C$474:$C$475</c:f>
            </c:numRef>
          </c:val>
        </c:ser>
        <c:ser>
          <c:idx val="1"/>
          <c:order val="1"/>
          <c:tx>
            <c:strRef>
              <c:f>'GAP-2009'!$D$473</c:f>
              <c:strCache>
                <c:ptCount val="1"/>
                <c:pt idx="0">
                  <c:v>State in 2009</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'GAP-2009'!$G$474:$G$475</c:f>
            </c:strRef>
          </c:cat>
          <c:val>
            <c:numRef>
              <c:f>'GAP-2009'!$D$474:$D$475</c:f>
            </c:numRef>
          </c:val>
        </c:ser>
        <c:ser>
          <c:idx val="2"/>
          <c:order val="2"/>
          <c:tx>
            <c:strRef>
              <c:f>'GAP-2009'!$E$473</c:f>
              <c:strCache>
                <c:ptCount val="1"/>
                <c:pt idx="0">
                  <c:v>Council in 2008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'GAP-2009'!$G$474:$G$475</c:f>
            </c:strRef>
          </c:cat>
          <c:val>
            <c:numRef>
              <c:f>'GAP-2009'!$E$474:$E$475</c:f>
            </c:numRef>
          </c:val>
        </c:ser>
        <c:ser>
          <c:idx val="3"/>
          <c:order val="3"/>
          <c:tx>
            <c:strRef>
              <c:f>'GAP-2009'!$F$473</c:f>
              <c:strCache>
                <c:ptCount val="1"/>
                <c:pt idx="0">
                  <c:v>Council in 2009</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'GAP-2009'!$G$474:$G$475</c:f>
            </c:strRef>
          </c:cat>
          <c:val>
            <c:numRef>
              <c:f>'GAP-2009'!$F$474:$F$475</c:f>
            </c:numRef>
          </c:val>
        </c:ser>
        <c:axId val="42302183"/>
        <c:axId val="45175328"/>
      </c:barChart>
      <c:catAx>
        <c:axId val="42302183"/>
        <c:scaling>
          <c:orientation val="minMax"/>
        </c:scaling>
        <c:axPos val="b"/>
        <c:delete val="0"/>
        <c:numFmt formatCode="General" sourceLinked="1"/>
        <c:majorTickMark val="out"/>
        <c:minorTickMark val="none"/>
        <c:tickLblPos val="nextTo"/>
        <c:spPr>
          <a:ln w="3175">
            <a:solidFill>
              <a:srgbClr val="000000"/>
            </a:solidFill>
          </a:ln>
        </c:spPr>
        <c:crossAx val="45175328"/>
        <c:crosses val="autoZero"/>
        <c:auto val="1"/>
        <c:lblOffset val="100"/>
        <c:tickLblSkip val="1"/>
        <c:noMultiLvlLbl val="0"/>
      </c:catAx>
      <c:valAx>
        <c:axId val="45175328"/>
        <c:scaling>
          <c:orientation val="minMax"/>
          <c:max val="1"/>
          <c:min val="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42302183"/>
        <c:crossesAt val="1"/>
        <c:crossBetween val="between"/>
        <c:dispUnits/>
        <c:majorUnit val="0.1"/>
        <c:minorUnit val="0.02000000000000001"/>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9th Grade by Demographic Variables  between 2006 and 2008</a:t>
            </a:r>
          </a:p>
        </c:rich>
      </c:tx>
      <c:layout>
        <c:manualLayout>
          <c:xMode val="factor"/>
          <c:yMode val="factor"/>
          <c:x val="0.06875"/>
          <c:y val="-0.02925"/>
        </c:manualLayout>
      </c:layout>
      <c:spPr>
        <a:noFill/>
        <a:ln w="3175">
          <a:noFill/>
        </a:ln>
      </c:spPr>
    </c:title>
    <c:plotArea>
      <c:layout>
        <c:manualLayout>
          <c:xMode val="edge"/>
          <c:yMode val="edge"/>
          <c:x val="0.00475"/>
          <c:y val="0.1565"/>
          <c:w val="0.99775"/>
          <c:h val="0.88175"/>
        </c:manualLayout>
      </c:layout>
      <c:barChart>
        <c:barDir val="col"/>
        <c:grouping val="clustered"/>
        <c:varyColors val="0"/>
        <c:ser>
          <c:idx val="0"/>
          <c:order val="0"/>
          <c:tx>
            <c:strRef>
              <c:f>'GAP-2009'!$J$1613</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'GAP-2009'!$C$1612:$I$1612</c:f>
            </c:strRef>
          </c:cat>
          <c:val>
            <c:numRef>
              <c:f>'GAP-2009'!$C$1613:$I$1613</c:f>
            </c:numRef>
          </c:val>
        </c:ser>
        <c:ser>
          <c:idx val="1"/>
          <c:order val="1"/>
          <c:tx>
            <c:strRef>
              <c:f>'GAP-2009'!$J$1614</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'GAP-2009'!$C$1612:$I$1612</c:f>
            </c:strRef>
          </c:cat>
          <c:val>
            <c:numRef>
              <c:f>'GAP-2009'!$C$1614:$I$1614</c:f>
            </c:numRef>
          </c:val>
        </c:ser>
        <c:ser>
          <c:idx val="2"/>
          <c:order val="2"/>
          <c:tx>
            <c:strRef>
              <c:f>'GAP-2009'!$J$1615</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'GAP-2009'!$C$1612:$I$1612</c:f>
            </c:strRef>
          </c:cat>
          <c:val>
            <c:numRef>
              <c:f>'GAP-2009'!$C$1615:$I$1615</c:f>
            </c:numRef>
          </c:val>
        </c:ser>
        <c:axId val="43256365"/>
        <c:axId val="53762966"/>
      </c:barChart>
      <c:catAx>
        <c:axId val="43256365"/>
        <c:scaling>
          <c:orientation val="minMax"/>
        </c:scaling>
        <c:axPos val="b"/>
        <c:delete val="0"/>
        <c:numFmt formatCode="General" sourceLinked="1"/>
        <c:majorTickMark val="out"/>
        <c:minorTickMark val="none"/>
        <c:tickLblPos val="nextTo"/>
        <c:spPr>
          <a:ln w="3175">
            <a:solidFill>
              <a:srgbClr val="000000"/>
            </a:solidFill>
          </a:ln>
        </c:spPr>
        <c:crossAx val="53762966"/>
        <c:crosses val="autoZero"/>
        <c:auto val="1"/>
        <c:lblOffset val="100"/>
        <c:tickLblSkip val="1"/>
        <c:noMultiLvlLbl val="0"/>
      </c:catAx>
      <c:valAx>
        <c:axId val="53762966"/>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3256365"/>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Percent of First-Time 9th Graders Taking 10th Grade Level Courses in 2008-2009</a:t>
            </a:r>
          </a:p>
        </c:rich>
      </c:tx>
      <c:layout>
        <c:manualLayout>
          <c:xMode val="factor"/>
          <c:yMode val="factor"/>
          <c:x val="0.03"/>
          <c:y val="-0.018"/>
        </c:manualLayout>
      </c:layout>
      <c:spPr>
        <a:noFill/>
        <a:ln w="3175">
          <a:noFill/>
        </a:ln>
      </c:spPr>
    </c:title>
    <c:plotArea>
      <c:layout>
        <c:manualLayout>
          <c:xMode val="edge"/>
          <c:yMode val="edge"/>
          <c:x val="0.0045"/>
          <c:y val="0.085"/>
          <c:w val="0.9635"/>
          <c:h val="0.91625"/>
        </c:manualLayout>
      </c:layout>
      <c:barChart>
        <c:barDir val="col"/>
        <c:grouping val="clustered"/>
        <c:varyColors val="0"/>
        <c:ser>
          <c:idx val="5"/>
          <c:order val="0"/>
          <c:tx>
            <c:strRef>
              <c:f>'GAP-2009'!$U$1915</c:f>
              <c:strCache>
                <c:ptCount val="1"/>
                <c:pt idx="0">
                  <c:v>All</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'GAP-2009'!$B$1916:$B$1931</c:f>
            </c:strRef>
          </c:cat>
          <c:val>
            <c:numRef>
              <c:f>'GAP-2009'!$U$1916:$U$1931</c:f>
            </c:numRef>
          </c:val>
        </c:ser>
        <c:ser>
          <c:idx val="0"/>
          <c:order val="1"/>
          <c:tx>
            <c:v>Black</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'GAP-2009'!$B$1916:$B$1931</c:f>
            </c:strRef>
          </c:cat>
          <c:val>
            <c:numRef>
              <c:f>'GAP-2009'!$O$1916:$O$1931</c:f>
            </c:numRef>
          </c:val>
        </c:ser>
        <c:ser>
          <c:idx val="1"/>
          <c:order val="2"/>
          <c:tx>
            <c:v>Hispanic</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'GAP-2009'!$B$1916:$B$1931</c:f>
            </c:strRef>
          </c:cat>
          <c:val>
            <c:numRef>
              <c:f>'GAP-2009'!$Q$1916:$Q$1931</c:f>
            </c:numRef>
          </c:val>
        </c:ser>
        <c:ser>
          <c:idx val="2"/>
          <c:order val="3"/>
          <c:tx>
            <c:v>Asian</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'GAP-2009'!$B$1916:$B$1931</c:f>
            </c:strRef>
          </c:cat>
          <c:val>
            <c:numRef>
              <c:f>'GAP-2009'!$P$1916:$P$1931</c:f>
            </c:numRef>
          </c:val>
        </c:ser>
        <c:ser>
          <c:idx val="3"/>
          <c:order val="4"/>
          <c:tx>
            <c:v>White</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'GAP-2009'!$B$1916:$B$1931</c:f>
            </c:strRef>
          </c:cat>
          <c:val>
            <c:numRef>
              <c:f>'GAP-2009'!$S$1916:$S$1931</c:f>
            </c:numRef>
          </c:val>
        </c:ser>
        <c:ser>
          <c:idx val="4"/>
          <c:order val="5"/>
          <c:tx>
            <c:v>Low SES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'GAP-2009'!$B$1916:$B$1931</c:f>
            </c:strRef>
          </c:cat>
          <c:val>
            <c:numRef>
              <c:f>'GAP-2009'!$T$1916:$T$1931</c:f>
            </c:numRef>
          </c:val>
        </c:ser>
        <c:axId val="3924769"/>
        <c:axId val="35322922"/>
      </c:barChart>
      <c:catAx>
        <c:axId val="3924769"/>
        <c:scaling>
          <c:orientation val="minMax"/>
        </c:scaling>
        <c:axPos val="b"/>
        <c:delete val="0"/>
        <c:numFmt formatCode="General" sourceLinked="1"/>
        <c:majorTickMark val="out"/>
        <c:minorTickMark val="none"/>
        <c:tickLblPos val="nextTo"/>
        <c:spPr>
          <a:ln w="3175">
            <a:solidFill>
              <a:srgbClr val="000000"/>
            </a:solidFill>
          </a:ln>
        </c:spPr>
        <c:crossAx val="35322922"/>
        <c:crosses val="autoZero"/>
        <c:auto val="1"/>
        <c:lblOffset val="100"/>
        <c:tickLblSkip val="1"/>
        <c:noMultiLvlLbl val="0"/>
      </c:catAx>
      <c:valAx>
        <c:axId val="35322922"/>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3924769"/>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Percent of First-time 9th Graders Advanced to 10th Grade on Time in 2007-2008</a:t>
            </a:r>
          </a:p>
        </c:rich>
      </c:tx>
      <c:layout>
        <c:manualLayout>
          <c:xMode val="factor"/>
          <c:yMode val="factor"/>
          <c:x val="-0.01125"/>
          <c:y val="-0.00975"/>
        </c:manualLayout>
      </c:layout>
      <c:spPr>
        <a:noFill/>
        <a:ln w="3175">
          <a:noFill/>
        </a:ln>
      </c:spPr>
    </c:title>
    <c:plotArea>
      <c:layout>
        <c:manualLayout>
          <c:xMode val="edge"/>
          <c:yMode val="edge"/>
          <c:x val="0.01025"/>
          <c:y val="0.1005"/>
          <c:w val="0.987"/>
          <c:h val="0.87525"/>
        </c:manualLayout>
      </c:layout>
      <c:barChart>
        <c:barDir val="col"/>
        <c:grouping val="clustered"/>
        <c:varyColors val="0"/>
        <c:ser>
          <c:idx val="4"/>
          <c:order val="0"/>
          <c:tx>
            <c:strRef>
              <c:f>'GAP-2009'!$U$2001</c:f>
              <c:strCache>
                <c:ptCount val="1"/>
                <c:pt idx="0">
                  <c:v>All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'GAP-2009'!$B$2002:$B$2017</c:f>
            </c:strRef>
          </c:cat>
          <c:val>
            <c:numRef>
              <c:f>'GAP-2009'!$U$2002:$U$2017</c:f>
            </c:numRef>
          </c:val>
        </c:ser>
        <c:ser>
          <c:idx val="0"/>
          <c:order val="1"/>
          <c:tx>
            <c:v>African American</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'GAP-2009'!$B$2002:$B$2017</c:f>
            </c:strRef>
          </c:cat>
          <c:val>
            <c:numRef>
              <c:f>'GAP-2009'!$O$2002:$O$2017</c:f>
            </c:numRef>
          </c:val>
        </c:ser>
        <c:ser>
          <c:idx val="1"/>
          <c:order val="2"/>
          <c:tx>
            <c:v>Hispanic</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'GAP-2009'!$B$2002:$B$2017</c:f>
            </c:strRef>
          </c:cat>
          <c:val>
            <c:numRef>
              <c:f>'GAP-2009'!$Q$2002:$Q$2017</c:f>
            </c:numRef>
          </c:val>
        </c:ser>
        <c:ser>
          <c:idx val="2"/>
          <c:order val="3"/>
          <c:tx>
            <c:v>Asian/Pacific Islander</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'GAP-2009'!$B$2002:$B$2017</c:f>
            </c:strRef>
          </c:cat>
          <c:val>
            <c:numRef>
              <c:f>'GAP-2009'!$P$2002:$P$2017</c:f>
            </c:numRef>
          </c:val>
        </c:ser>
        <c:ser>
          <c:idx val="3"/>
          <c:order val="4"/>
          <c:tx>
            <c:v>White</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'GAP-2009'!$B$2002:$B$2017</c:f>
            </c:strRef>
          </c:cat>
          <c:val>
            <c:numRef>
              <c:f>'GAP-2009'!$S$2002:$S$2017</c:f>
            </c:numRef>
          </c:val>
        </c:ser>
        <c:ser>
          <c:idx val="5"/>
          <c:order val="5"/>
          <c:tx>
            <c:v>Low SES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'GAP-2009'!$B$2002:$B$2017</c:f>
            </c:strRef>
          </c:cat>
          <c:val>
            <c:numRef>
              <c:f>'GAP-2009'!$T$2002:$T$2017</c:f>
            </c:numRef>
          </c:val>
        </c:ser>
        <c:axId val="49470843"/>
        <c:axId val="42584404"/>
      </c:barChart>
      <c:catAx>
        <c:axId val="49470843"/>
        <c:scaling>
          <c:orientation val="minMax"/>
        </c:scaling>
        <c:axPos val="b"/>
        <c:delete val="0"/>
        <c:numFmt formatCode="General" sourceLinked="1"/>
        <c:majorTickMark val="out"/>
        <c:minorTickMark val="none"/>
        <c:tickLblPos val="nextTo"/>
        <c:spPr>
          <a:ln w="3175">
            <a:solidFill>
              <a:srgbClr val="000000"/>
            </a:solidFill>
          </a:ln>
        </c:spPr>
        <c:crossAx val="42584404"/>
        <c:crossesAt val="0.6000000000000006"/>
        <c:auto val="1"/>
        <c:lblOffset val="100"/>
        <c:tickLblSkip val="1"/>
        <c:noMultiLvlLbl val="0"/>
      </c:catAx>
      <c:valAx>
        <c:axId val="42584404"/>
        <c:scaling>
          <c:orientation val="minMax"/>
          <c:max val="1.05"/>
          <c:min val="0.6000000000000006"/>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9470843"/>
        <c:crossesAt val="1"/>
        <c:crossBetween val="between"/>
        <c:dispUnits/>
        <c:majorUnit val="0.1"/>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Percent of 12th Graders Taking Advanced Coursework in 2008-2009</a:t>
            </a:r>
          </a:p>
        </c:rich>
      </c:tx>
      <c:layout>
        <c:manualLayout>
          <c:xMode val="factor"/>
          <c:yMode val="factor"/>
          <c:x val="0.0345"/>
          <c:y val="-0.02575"/>
        </c:manualLayout>
      </c:layout>
      <c:spPr>
        <a:noFill/>
        <a:ln w="3175">
          <a:noFill/>
        </a:ln>
      </c:spPr>
    </c:title>
    <c:plotArea>
      <c:layout>
        <c:manualLayout>
          <c:xMode val="edge"/>
          <c:yMode val="edge"/>
          <c:x val="0.01125"/>
          <c:y val="0.076"/>
          <c:w val="0.9905"/>
          <c:h val="0.92375"/>
        </c:manualLayout>
      </c:layout>
      <c:barChart>
        <c:barDir val="col"/>
        <c:grouping val="clustered"/>
        <c:varyColors val="0"/>
        <c:ser>
          <c:idx val="4"/>
          <c:order val="0"/>
          <c:tx>
            <c:strRef>
              <c:f>'GAP-2009'!$U$2090</c:f>
              <c:strCache>
                <c:ptCount val="1"/>
                <c:pt idx="0">
                  <c:v>All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'GAP-2009'!$B$2091:$B$2106</c:f>
            </c:strRef>
          </c:cat>
          <c:val>
            <c:numRef>
              <c:f>'GAP-2009'!$U$2091:$U$2106</c:f>
            </c:numRef>
          </c:val>
        </c:ser>
        <c:ser>
          <c:idx val="0"/>
          <c:order val="1"/>
          <c:tx>
            <c:v>African American</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'GAP-2009'!$B$2091:$B$2106</c:f>
            </c:strRef>
          </c:cat>
          <c:val>
            <c:numRef>
              <c:f>'GAP-2009'!$O$2091:$O$2106</c:f>
            </c:numRef>
          </c:val>
        </c:ser>
        <c:ser>
          <c:idx val="1"/>
          <c:order val="2"/>
          <c:tx>
            <c:v>Hispanic</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'GAP-2009'!$B$2091:$B$2106</c:f>
            </c:strRef>
          </c:cat>
          <c:val>
            <c:numRef>
              <c:f>'GAP-2009'!$Q$2091:$Q$2106</c:f>
            </c:numRef>
          </c:val>
        </c:ser>
        <c:ser>
          <c:idx val="2"/>
          <c:order val="3"/>
          <c:tx>
            <c:v>Asian/Pacific Islander</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'GAP-2009'!$B$2091:$B$2106</c:f>
            </c:strRef>
          </c:cat>
          <c:val>
            <c:numRef>
              <c:f>'GAP-2009'!$P$2091:$P$2106</c:f>
            </c:numRef>
          </c:val>
        </c:ser>
        <c:ser>
          <c:idx val="3"/>
          <c:order val="4"/>
          <c:tx>
            <c:v>White</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'GAP-2009'!$B$2091:$B$2106</c:f>
            </c:strRef>
          </c:cat>
          <c:val>
            <c:numRef>
              <c:f>'GAP-2009'!$S$2091:$S$2106</c:f>
            </c:numRef>
          </c:val>
        </c:ser>
        <c:ser>
          <c:idx val="5"/>
          <c:order val="5"/>
          <c:tx>
            <c:v>Low SES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'GAP-2009'!$B$2091:$B$2106</c:f>
            </c:strRef>
          </c:cat>
          <c:val>
            <c:numRef>
              <c:f>'GAP-2009'!$T$2091:$T$2106</c:f>
            </c:numRef>
          </c:val>
        </c:ser>
        <c:axId val="47715317"/>
        <c:axId val="26784670"/>
      </c:barChart>
      <c:catAx>
        <c:axId val="47715317"/>
        <c:scaling>
          <c:orientation val="minMax"/>
        </c:scaling>
        <c:axPos val="b"/>
        <c:delete val="0"/>
        <c:numFmt formatCode="General" sourceLinked="1"/>
        <c:majorTickMark val="out"/>
        <c:minorTickMark val="none"/>
        <c:tickLblPos val="nextTo"/>
        <c:spPr>
          <a:ln w="3175">
            <a:solidFill>
              <a:srgbClr val="000000"/>
            </a:solidFill>
          </a:ln>
        </c:spPr>
        <c:crossAx val="26784670"/>
        <c:crosses val="autoZero"/>
        <c:auto val="1"/>
        <c:lblOffset val="100"/>
        <c:tickLblSkip val="1"/>
        <c:noMultiLvlLbl val="0"/>
      </c:catAx>
      <c:valAx>
        <c:axId val="26784670"/>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7715317"/>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Percent of the 9th Grade Cohort of 2004-2005 in Different Demographic Groups by Categories of Outcomes in 2007-2008</a:t>
            </a:r>
          </a:p>
        </c:rich>
      </c:tx>
      <c:layout>
        <c:manualLayout>
          <c:xMode val="factor"/>
          <c:yMode val="factor"/>
          <c:x val="0.09075"/>
          <c:y val="-0.0205"/>
        </c:manualLayout>
      </c:layout>
      <c:spPr>
        <a:noFill/>
        <a:ln w="3175">
          <a:noFill/>
        </a:ln>
      </c:spPr>
    </c:title>
    <c:plotArea>
      <c:layout>
        <c:manualLayout>
          <c:xMode val="edge"/>
          <c:yMode val="edge"/>
          <c:x val="0.00925"/>
          <c:y val="0.1445"/>
          <c:w val="0.9925"/>
          <c:h val="0.77725"/>
        </c:manualLayout>
      </c:layout>
      <c:barChart>
        <c:barDir val="col"/>
        <c:grouping val="clustered"/>
        <c:varyColors val="0"/>
        <c:ser>
          <c:idx val="0"/>
          <c:order val="0"/>
          <c:tx>
            <c:strRef>
              <c:f>'GAP-2009'!$S$2317</c:f>
              <c:strCache>
                <c:ptCount val="1"/>
                <c:pt idx="0">
                  <c:v>African American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'GAP-2009'!$C$2316:$R$2316</c:f>
            </c:strRef>
          </c:cat>
          <c:val>
            <c:numRef>
              <c:f>'GAP-2009'!$C$2317:$R$2317</c:f>
            </c:numRef>
          </c:val>
        </c:ser>
        <c:ser>
          <c:idx val="1"/>
          <c:order val="1"/>
          <c:tx>
            <c:strRef>
              <c:f>'GAP-2009'!$S$2318</c:f>
              <c:strCache>
                <c:ptCount val="1"/>
                <c:pt idx="0">
                  <c:v>Hispanic</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'GAP-2009'!$C$2316:$R$2316</c:f>
            </c:strRef>
          </c:cat>
          <c:val>
            <c:numRef>
              <c:f>'GAP-2009'!$C$2318:$R$2318</c:f>
            </c:numRef>
          </c:val>
        </c:ser>
        <c:ser>
          <c:idx val="2"/>
          <c:order val="2"/>
          <c:tx>
            <c:strRef>
              <c:f>'GAP-2009'!$S$2319</c:f>
              <c:strCache>
                <c:ptCount val="1"/>
                <c:pt idx="0">
                  <c:v>White</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'GAP-2009'!$C$2316:$R$2316</c:f>
            </c:strRef>
          </c:cat>
          <c:val>
            <c:numRef>
              <c:f>'GAP-2009'!$C$2319:$R$2319</c:f>
            </c:numRef>
          </c:val>
        </c:ser>
        <c:ser>
          <c:idx val="4"/>
          <c:order val="3"/>
          <c:tx>
            <c:strRef>
              <c:f>'GAP-2009'!$S$2320</c:f>
              <c:strCache>
                <c:ptCount val="1"/>
                <c:pt idx="0">
                  <c:v>Asian</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'GAP-2009'!$C$2316:$R$2316</c:f>
            </c:strRef>
          </c:cat>
          <c:val>
            <c:numRef>
              <c:f>'GAP-2009'!$C$2320:$R$2320</c:f>
            </c:numRef>
          </c:val>
        </c:ser>
        <c:ser>
          <c:idx val="5"/>
          <c:order val="4"/>
          <c:tx>
            <c:strRef>
              <c:f>'GAP-2009'!$S$2321</c:f>
              <c:strCache>
                <c:ptCount val="1"/>
                <c:pt idx="0">
                  <c:v>Native American</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'GAP-2009'!$C$2316:$R$2316</c:f>
            </c:strRef>
          </c:cat>
          <c:val>
            <c:numRef>
              <c:f>'GAP-2009'!$C$2321:$R$2321</c:f>
            </c:numRef>
          </c:val>
        </c:ser>
        <c:ser>
          <c:idx val="3"/>
          <c:order val="5"/>
          <c:tx>
            <c:strRef>
              <c:f>'GAP-2009'!$S$2322</c:f>
              <c:strCache>
                <c:ptCount val="1"/>
                <c:pt idx="0">
                  <c:v>Low SES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'GAP-2009'!$C$2316:$R$2316</c:f>
            </c:strRef>
          </c:cat>
          <c:val>
            <c:numRef>
              <c:f>'GAP-2009'!$C$2322:$R$2322</c:f>
            </c:numRef>
          </c:val>
        </c:ser>
        <c:axId val="39735439"/>
        <c:axId val="22074632"/>
      </c:barChart>
      <c:catAx>
        <c:axId val="39735439"/>
        <c:scaling>
          <c:orientation val="minMax"/>
        </c:scaling>
        <c:axPos val="b"/>
        <c:delete val="0"/>
        <c:numFmt formatCode="General" sourceLinked="1"/>
        <c:majorTickMark val="out"/>
        <c:minorTickMark val="none"/>
        <c:tickLblPos val="nextTo"/>
        <c:spPr>
          <a:ln w="3175">
            <a:solidFill>
              <a:srgbClr val="000000"/>
            </a:solidFill>
          </a:ln>
        </c:spPr>
        <c:crossAx val="22074632"/>
        <c:crosses val="autoZero"/>
        <c:auto val="1"/>
        <c:lblOffset val="100"/>
        <c:tickLblSkip val="1"/>
        <c:noMultiLvlLbl val="0"/>
      </c:catAx>
      <c:valAx>
        <c:axId val="22074632"/>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39735439"/>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 Percent of First-time 9th Graders Taking 10 Grade Level Courses by Demographic Group in 2007-2008 and 2008-2009 </a:t>
            </a:r>
          </a:p>
        </c:rich>
      </c:tx>
      <c:layout>
        <c:manualLayout>
          <c:xMode val="factor"/>
          <c:yMode val="factor"/>
          <c:x val="-0.00075"/>
          <c:y val="-0.0075"/>
        </c:manualLayout>
      </c:layout>
      <c:spPr>
        <a:noFill/>
        <a:ln w="3175">
          <a:noFill/>
        </a:ln>
      </c:spPr>
    </c:title>
    <c:plotArea>
      <c:layout>
        <c:manualLayout>
          <c:xMode val="edge"/>
          <c:yMode val="edge"/>
          <c:x val="0.00325"/>
          <c:y val="0.1535"/>
          <c:w val="0.9985"/>
          <c:h val="0.83325"/>
        </c:manualLayout>
      </c:layout>
      <c:barChart>
        <c:barDir val="col"/>
        <c:grouping val="clustered"/>
        <c:varyColors val="0"/>
        <c:ser>
          <c:idx val="3"/>
          <c:order val="0"/>
          <c:tx>
            <c:strRef>
              <c:f>'GAP-2009'!$S$1978</c:f>
              <c:strCache>
                <c:ptCount val="1"/>
                <c:pt idx="0">
                  <c:v>2007-08</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'GAP-2009'!$C$1977:$R$1977</c:f>
            </c:strRef>
          </c:cat>
          <c:val>
            <c:numRef>
              <c:f>'GAP-2009'!$C$1978:$R$1978</c:f>
            </c:numRef>
          </c:val>
        </c:ser>
        <c:ser>
          <c:idx val="4"/>
          <c:order val="1"/>
          <c:tx>
            <c:strRef>
              <c:f>'GAP-2009'!$S$1979</c:f>
              <c:strCache>
                <c:ptCount val="1"/>
                <c:pt idx="0">
                  <c:v>2008-09</c:v>
                </c:pt>
              </c:strCache>
            </c:strRef>
          </c:tx>
          <c:spPr>
            <a:solidFill>
              <a:srgbClr val="00B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'GAP-2009'!$C$1977:$R$1977</c:f>
            </c:strRef>
          </c:cat>
          <c:val>
            <c:numRef>
              <c:f>'GAP-2009'!$C$1979:$R$1979</c:f>
            </c:numRef>
          </c:val>
        </c:ser>
        <c:axId val="64453961"/>
        <c:axId val="43214738"/>
      </c:barChart>
      <c:catAx>
        <c:axId val="6445396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Times New Roman"/>
                <a:ea typeface="Times New Roman"/>
                <a:cs typeface="Times New Roman"/>
              </a:defRPr>
            </a:pPr>
          </a:p>
        </c:txPr>
        <c:crossAx val="43214738"/>
        <c:crosses val="autoZero"/>
        <c:auto val="1"/>
        <c:lblOffset val="100"/>
        <c:tickLblSkip val="1"/>
        <c:noMultiLvlLbl val="0"/>
      </c:catAx>
      <c:valAx>
        <c:axId val="43214738"/>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4453961"/>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 Percent of First-time 9th Graders Advanced to 10th Grade on Time by Demographic Group in 2006-2007 and 2007-2008 </a:t>
            </a:r>
          </a:p>
        </c:rich>
      </c:tx>
      <c:layout>
        <c:manualLayout>
          <c:xMode val="factor"/>
          <c:yMode val="factor"/>
          <c:x val="-0.00075"/>
          <c:y val="-0.0075"/>
        </c:manualLayout>
      </c:layout>
      <c:spPr>
        <a:noFill/>
        <a:ln w="3175">
          <a:noFill/>
        </a:ln>
      </c:spPr>
    </c:title>
    <c:plotArea>
      <c:layout>
        <c:manualLayout>
          <c:xMode val="edge"/>
          <c:yMode val="edge"/>
          <c:x val="0.01025"/>
          <c:y val="0.18575"/>
          <c:w val="0.96875"/>
          <c:h val="0.87275"/>
        </c:manualLayout>
      </c:layout>
      <c:barChart>
        <c:barDir val="col"/>
        <c:grouping val="clustered"/>
        <c:varyColors val="0"/>
        <c:ser>
          <c:idx val="3"/>
          <c:order val="0"/>
          <c:tx>
            <c:strRef>
              <c:f>'GAP-2009'!$S$2065</c:f>
              <c:strCache>
                <c:ptCount val="1"/>
                <c:pt idx="0">
                  <c:v>2006-07</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'GAP-2009'!$C$2064:$R$2064</c:f>
            </c:strRef>
          </c:cat>
          <c:val>
            <c:numRef>
              <c:f>'GAP-2009'!$C$2065:$R$2065</c:f>
            </c:numRef>
          </c:val>
        </c:ser>
        <c:ser>
          <c:idx val="4"/>
          <c:order val="1"/>
          <c:tx>
            <c:strRef>
              <c:f>'GAP-2009'!$S$2066</c:f>
              <c:strCache>
                <c:ptCount val="1"/>
                <c:pt idx="0">
                  <c:v>2007-08</c:v>
                </c:pt>
              </c:strCache>
            </c:strRef>
          </c:tx>
          <c:spPr>
            <a:solidFill>
              <a:srgbClr val="00B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'GAP-2009'!$C$2064:$R$2064</c:f>
            </c:strRef>
          </c:cat>
          <c:val>
            <c:numRef>
              <c:f>'GAP-2009'!$C$2066:$R$2066</c:f>
            </c:numRef>
          </c:val>
        </c:ser>
        <c:axId val="53388323"/>
        <c:axId val="10732860"/>
      </c:barChart>
      <c:catAx>
        <c:axId val="5338832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Times New Roman"/>
                <a:ea typeface="Times New Roman"/>
                <a:cs typeface="Times New Roman"/>
              </a:defRPr>
            </a:pPr>
          </a:p>
        </c:txPr>
        <c:crossAx val="10732860"/>
        <c:crosses val="autoZero"/>
        <c:auto val="1"/>
        <c:lblOffset val="100"/>
        <c:tickLblSkip val="1"/>
        <c:noMultiLvlLbl val="0"/>
      </c:catAx>
      <c:valAx>
        <c:axId val="10732860"/>
        <c:scaling>
          <c:orientation val="minMax"/>
          <c:max val="1"/>
          <c:min val="0.5"/>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53388323"/>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 Percent of First-time 12th Graders Taking Advanced Courses by Demographic Group in 2007-2008 and 2008-2009 </a:t>
            </a:r>
          </a:p>
        </c:rich>
      </c:tx>
      <c:layout>
        <c:manualLayout>
          <c:xMode val="factor"/>
          <c:yMode val="factor"/>
          <c:x val="-0.00125"/>
          <c:y val="-0.00825"/>
        </c:manualLayout>
      </c:layout>
      <c:spPr>
        <a:noFill/>
        <a:ln w="3175">
          <a:noFill/>
        </a:ln>
      </c:spPr>
    </c:title>
    <c:plotArea>
      <c:layout>
        <c:manualLayout>
          <c:xMode val="edge"/>
          <c:yMode val="edge"/>
          <c:x val="0.00325"/>
          <c:y val="0.20525"/>
          <c:w val="0.97675"/>
          <c:h val="0.83625"/>
        </c:manualLayout>
      </c:layout>
      <c:barChart>
        <c:barDir val="col"/>
        <c:grouping val="clustered"/>
        <c:varyColors val="0"/>
        <c:ser>
          <c:idx val="3"/>
          <c:order val="0"/>
          <c:tx>
            <c:strRef>
              <c:f>'GAP-2009'!$S$2151</c:f>
              <c:strCache>
                <c:ptCount val="1"/>
                <c:pt idx="0">
                  <c:v>2007-08</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'GAP-2009'!$C$2150:$R$2150</c:f>
            </c:strRef>
          </c:cat>
          <c:val>
            <c:numRef>
              <c:f>'GAP-2009'!$C$2151:$R$2151</c:f>
            </c:numRef>
          </c:val>
        </c:ser>
        <c:ser>
          <c:idx val="4"/>
          <c:order val="1"/>
          <c:tx>
            <c:strRef>
              <c:f>'GAP-2009'!$S$2152</c:f>
              <c:strCache>
                <c:ptCount val="1"/>
                <c:pt idx="0">
                  <c:v>2008-09</c:v>
                </c:pt>
              </c:strCache>
            </c:strRef>
          </c:tx>
          <c:spPr>
            <a:solidFill>
              <a:srgbClr val="00B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'GAP-2009'!$C$2150:$R$2150</c:f>
            </c:strRef>
          </c:cat>
          <c:val>
            <c:numRef>
              <c:f>'GAP-2009'!$C$2152:$R$2152</c:f>
            </c:numRef>
          </c:val>
        </c:ser>
        <c:axId val="29486877"/>
        <c:axId val="64055302"/>
      </c:barChart>
      <c:catAx>
        <c:axId val="29486877"/>
        <c:scaling>
          <c:orientation val="minMax"/>
        </c:scaling>
        <c:axPos val="b"/>
        <c:delete val="0"/>
        <c:numFmt formatCode="0%"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Times New Roman"/>
                <a:ea typeface="Times New Roman"/>
                <a:cs typeface="Times New Roman"/>
              </a:defRPr>
            </a:pPr>
          </a:p>
        </c:txPr>
        <c:crossAx val="64055302"/>
        <c:crosses val="autoZero"/>
        <c:auto val="1"/>
        <c:lblOffset val="100"/>
        <c:tickLblSkip val="1"/>
        <c:noMultiLvlLbl val="0"/>
      </c:catAx>
      <c:valAx>
        <c:axId val="64055302"/>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29486877"/>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Percent of the 9th Grade Cohorts of 2003-04 and 2004-05 in Different Categories of Outcomes in 2007 and 2008</a:t>
            </a:r>
          </a:p>
        </c:rich>
      </c:tx>
      <c:layout>
        <c:manualLayout>
          <c:xMode val="factor"/>
          <c:yMode val="factor"/>
          <c:x val="0.04075"/>
          <c:y val="-0.01825"/>
        </c:manualLayout>
      </c:layout>
      <c:spPr>
        <a:noFill/>
        <a:ln w="3175">
          <a:noFill/>
        </a:ln>
      </c:spPr>
    </c:title>
    <c:plotArea>
      <c:layout>
        <c:manualLayout>
          <c:xMode val="edge"/>
          <c:yMode val="edge"/>
          <c:x val="0.0115"/>
          <c:y val="0.168"/>
          <c:w val="0.991"/>
          <c:h val="0.874"/>
        </c:manualLayout>
      </c:layout>
      <c:barChart>
        <c:barDir val="col"/>
        <c:grouping val="clustered"/>
        <c:varyColors val="0"/>
        <c:ser>
          <c:idx val="0"/>
          <c:order val="0"/>
          <c:tx>
            <c:strRef>
              <c:f>'GAP-2009'!$C$2412</c:f>
              <c:strCache>
                <c:ptCount val="1"/>
                <c:pt idx="0">
                  <c:v>State in 2007</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'GAP-2009'!$G$2413:$G$2419</c:f>
            </c:strRef>
          </c:cat>
          <c:val>
            <c:numRef>
              <c:f>'GAP-2009'!$C$2413:$C$2419</c:f>
            </c:numRef>
          </c:val>
        </c:ser>
        <c:ser>
          <c:idx val="1"/>
          <c:order val="1"/>
          <c:tx>
            <c:strRef>
              <c:f>'GAP-2009'!$D$2412</c:f>
              <c:strCache>
                <c:ptCount val="1"/>
                <c:pt idx="0">
                  <c:v>State in 2008</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'GAP-2009'!$G$2413:$G$2419</c:f>
            </c:strRef>
          </c:cat>
          <c:val>
            <c:numRef>
              <c:f>'GAP-2009'!$D$2413:$D$2419</c:f>
            </c:numRef>
          </c:val>
        </c:ser>
        <c:ser>
          <c:idx val="2"/>
          <c:order val="2"/>
          <c:tx>
            <c:strRef>
              <c:f>'GAP-2009'!$E$2412</c:f>
              <c:strCache>
                <c:ptCount val="1"/>
                <c:pt idx="0">
                  <c:v>Council in 2007</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'GAP-2009'!$G$2413:$G$2419</c:f>
            </c:strRef>
          </c:cat>
          <c:val>
            <c:numRef>
              <c:f>'GAP-2009'!$E$2413:$E$2419</c:f>
            </c:numRef>
          </c:val>
        </c:ser>
        <c:ser>
          <c:idx val="3"/>
          <c:order val="3"/>
          <c:tx>
            <c:strRef>
              <c:f>'GAP-2009'!$F$2412</c:f>
              <c:strCache>
                <c:ptCount val="1"/>
                <c:pt idx="0">
                  <c:v>Council in 2008</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'GAP-2009'!$G$2413:$G$2419</c:f>
            </c:strRef>
          </c:cat>
          <c:val>
            <c:numRef>
              <c:f>'GAP-2009'!$F$2413:$F$2419</c:f>
            </c:numRef>
          </c:val>
        </c:ser>
        <c:axId val="39626807"/>
        <c:axId val="21096944"/>
      </c:barChart>
      <c:catAx>
        <c:axId val="39626807"/>
        <c:scaling>
          <c:orientation val="minMax"/>
        </c:scaling>
        <c:axPos val="b"/>
        <c:delete val="0"/>
        <c:numFmt formatCode="General" sourceLinked="1"/>
        <c:majorTickMark val="out"/>
        <c:minorTickMark val="none"/>
        <c:tickLblPos val="nextTo"/>
        <c:spPr>
          <a:ln w="3175">
            <a:solidFill>
              <a:srgbClr val="000000"/>
            </a:solidFill>
          </a:ln>
        </c:spPr>
        <c:crossAx val="21096944"/>
        <c:crosses val="autoZero"/>
        <c:auto val="1"/>
        <c:lblOffset val="100"/>
        <c:tickLblSkip val="1"/>
        <c:noMultiLvlLbl val="0"/>
      </c:catAx>
      <c:valAx>
        <c:axId val="21096944"/>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39626807"/>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Percent of the 9th Grade Cohorts of 2003-04 and 2004-05 in Different Categories of Outcomes in 2007 and 2008 </a:t>
            </a:r>
          </a:p>
        </c:rich>
      </c:tx>
      <c:layout>
        <c:manualLayout>
          <c:xMode val="factor"/>
          <c:yMode val="factor"/>
          <c:x val="0.0325"/>
          <c:y val="0"/>
        </c:manualLayout>
      </c:layout>
      <c:spPr>
        <a:noFill/>
        <a:ln w="3175">
          <a:noFill/>
        </a:ln>
      </c:spPr>
    </c:title>
    <c:plotArea>
      <c:layout>
        <c:manualLayout>
          <c:xMode val="edge"/>
          <c:yMode val="edge"/>
          <c:x val="0.03775"/>
          <c:y val="0.156"/>
          <c:w val="0.964"/>
          <c:h val="0.84875"/>
        </c:manualLayout>
      </c:layout>
      <c:barChart>
        <c:barDir val="col"/>
        <c:grouping val="clustered"/>
        <c:varyColors val="0"/>
        <c:ser>
          <c:idx val="0"/>
          <c:order val="0"/>
          <c:tx>
            <c:strRef>
              <c:f>'GAP-2009'!$S$2474</c:f>
              <c:strCache>
                <c:ptCount val="1"/>
                <c:pt idx="0">
                  <c:v>Received MHP</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'GAP-2009'!$C$2473:$R$2473</c:f>
            </c:strRef>
          </c:cat>
          <c:val>
            <c:numRef>
              <c:f>'GAP-2009'!$C$2474:$R$2474</c:f>
            </c:numRef>
          </c:val>
        </c:ser>
        <c:ser>
          <c:idx val="1"/>
          <c:order val="1"/>
          <c:tx>
            <c:strRef>
              <c:f>'GAP-2009'!$S$2475</c:f>
              <c:strCache>
                <c:ptCount val="1"/>
                <c:pt idx="0">
                  <c:v>Received RHSP</c:v>
                </c:pt>
              </c:strCache>
            </c:strRef>
          </c:tx>
          <c:spPr>
            <a:solidFill>
              <a:srgbClr val="F20EB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'GAP-2009'!$C$2473:$R$2473</c:f>
            </c:strRef>
          </c:cat>
          <c:val>
            <c:numRef>
              <c:f>'GAP-2009'!$C$2475:$R$2475</c:f>
            </c:numRef>
          </c:val>
        </c:ser>
        <c:ser>
          <c:idx val="2"/>
          <c:order val="2"/>
          <c:tx>
            <c:strRef>
              <c:f>'GAP-2009'!$S$2476</c:f>
              <c:strCache>
                <c:ptCount val="1"/>
                <c:pt idx="0">
                  <c:v>Received DAP</c:v>
                </c:pt>
              </c:strCache>
            </c:strRef>
          </c:tx>
          <c:spPr>
            <a:solidFill>
              <a:srgbClr val="66FF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'GAP-2009'!$C$2473:$R$2473</c:f>
            </c:strRef>
          </c:cat>
          <c:val>
            <c:numRef>
              <c:f>'GAP-2009'!$C$2476:$R$2476</c:f>
            </c:numRef>
          </c:val>
        </c:ser>
        <c:ser>
          <c:idx val="3"/>
          <c:order val="3"/>
          <c:tx>
            <c:strRef>
              <c:f>'GAP-2009'!$S$2477</c:f>
              <c:strCache>
                <c:ptCount val="1"/>
                <c:pt idx="0">
                  <c:v>Continuers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'GAP-2009'!$C$2473:$R$2473</c:f>
            </c:strRef>
          </c:cat>
          <c:val>
            <c:numRef>
              <c:f>'GAP-2009'!$C$2477:$R$2477</c:f>
            </c:numRef>
          </c:val>
        </c:ser>
        <c:ser>
          <c:idx val="4"/>
          <c:order val="4"/>
          <c:tx>
            <c:strRef>
              <c:f>'GAP-2009'!$S$2478</c:f>
              <c:strCache>
                <c:ptCount val="1"/>
                <c:pt idx="0">
                  <c:v>Received GED</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'GAP-2009'!$C$2473:$R$2473</c:f>
            </c:strRef>
          </c:cat>
          <c:val>
            <c:numRef>
              <c:f>'GAP-2009'!$C$2478:$R$2478</c:f>
            </c:numRef>
          </c:val>
        </c:ser>
        <c:ser>
          <c:idx val="5"/>
          <c:order val="5"/>
          <c:tx>
            <c:strRef>
              <c:f>'GAP-2009'!$S$2479</c:f>
              <c:strCache>
                <c:ptCount val="1"/>
                <c:pt idx="0">
                  <c:v>Dropped Out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'GAP-2009'!$C$2473:$R$2473</c:f>
            </c:strRef>
          </c:cat>
          <c:val>
            <c:numRef>
              <c:f>'GAP-2009'!$C$2479:$R$2479</c:f>
            </c:numRef>
          </c:val>
        </c:ser>
        <c:axId val="55654769"/>
        <c:axId val="31130874"/>
      </c:barChart>
      <c:catAx>
        <c:axId val="55654769"/>
        <c:scaling>
          <c:orientation val="minMax"/>
        </c:scaling>
        <c:axPos val="b"/>
        <c:delete val="0"/>
        <c:numFmt formatCode="General" sourceLinked="1"/>
        <c:majorTickMark val="out"/>
        <c:minorTickMark val="none"/>
        <c:tickLblPos val="nextTo"/>
        <c:spPr>
          <a:ln w="3175">
            <a:solidFill>
              <a:srgbClr val="000000"/>
            </a:solidFill>
          </a:ln>
        </c:spPr>
        <c:crossAx val="31130874"/>
        <c:crosses val="autoZero"/>
        <c:auto val="1"/>
        <c:lblOffset val="100"/>
        <c:tickLblSkip val="1"/>
        <c:noMultiLvlLbl val="0"/>
      </c:catAx>
      <c:valAx>
        <c:axId val="31130874"/>
        <c:scaling>
          <c:orientation val="minMax"/>
          <c:max val="1"/>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55654769"/>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6th Grade by Demographic Variables between 2006 and 2008</a:t>
            </a:r>
          </a:p>
        </c:rich>
      </c:tx>
      <c:layout>
        <c:manualLayout>
          <c:xMode val="factor"/>
          <c:yMode val="factor"/>
          <c:x val="-0.00575"/>
          <c:y val="-0.02675"/>
        </c:manualLayout>
      </c:layout>
      <c:spPr>
        <a:noFill/>
        <a:ln w="3175">
          <a:noFill/>
        </a:ln>
      </c:spPr>
    </c:title>
    <c:plotArea>
      <c:layout>
        <c:manualLayout>
          <c:xMode val="edge"/>
          <c:yMode val="edge"/>
          <c:x val="0.02925"/>
          <c:y val="0.163"/>
          <c:w val="0.9545"/>
          <c:h val="0.834"/>
        </c:manualLayout>
      </c:layout>
      <c:barChart>
        <c:barDir val="col"/>
        <c:grouping val="clustered"/>
        <c:varyColors val="0"/>
        <c:ser>
          <c:idx val="0"/>
          <c:order val="0"/>
          <c:tx>
            <c:strRef>
              <c:f>'GAP-2009'!$J$1538</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'GAP-2009'!$C$1537:$I$1537</c:f>
            </c:strRef>
          </c:cat>
          <c:val>
            <c:numRef>
              <c:f>'GAP-2009'!$C$1538:$I$1538</c:f>
            </c:numRef>
          </c:val>
        </c:ser>
        <c:ser>
          <c:idx val="1"/>
          <c:order val="1"/>
          <c:tx>
            <c:strRef>
              <c:f>'GAP-2009'!$J$1539</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'GAP-2009'!$C$1537:$I$1537</c:f>
            </c:strRef>
          </c:cat>
          <c:val>
            <c:numRef>
              <c:f>'GAP-2009'!$C$1539:$I$1539</c:f>
            </c:numRef>
          </c:val>
        </c:ser>
        <c:ser>
          <c:idx val="2"/>
          <c:order val="2"/>
          <c:tx>
            <c:strRef>
              <c:f>'GAP-2009'!$J$1540</c:f>
              <c:strCache>
                <c:ptCount val="1"/>
                <c:pt idx="0">
                  <c:v>2007-08</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'GAP-2009'!$C$1537:$I$1537</c:f>
            </c:strRef>
          </c:cat>
          <c:val>
            <c:numRef>
              <c:f>'GAP-2009'!$C$1540:$I$1540</c:f>
            </c:numRef>
          </c:val>
        </c:ser>
        <c:axId val="14104647"/>
        <c:axId val="59832960"/>
      </c:barChart>
      <c:catAx>
        <c:axId val="14104647"/>
        <c:scaling>
          <c:orientation val="minMax"/>
        </c:scaling>
        <c:axPos val="b"/>
        <c:delete val="0"/>
        <c:numFmt formatCode="General" sourceLinked="1"/>
        <c:majorTickMark val="out"/>
        <c:minorTickMark val="none"/>
        <c:tickLblPos val="nextTo"/>
        <c:spPr>
          <a:ln w="3175">
            <a:solidFill>
              <a:srgbClr val="000000"/>
            </a:solidFill>
          </a:ln>
        </c:spPr>
        <c:crossAx val="59832960"/>
        <c:crosses val="autoZero"/>
        <c:auto val="1"/>
        <c:lblOffset val="100"/>
        <c:tickLblSkip val="1"/>
        <c:noMultiLvlLbl val="0"/>
      </c:catAx>
      <c:valAx>
        <c:axId val="59832960"/>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4104647"/>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Times New Roman"/>
                <a:ea typeface="Times New Roman"/>
                <a:cs typeface="Times New Roman"/>
              </a:rPr>
              <a:t>Overall Retention Rates in the State, the ESC Regions 10 and 11, and the 14 Districts in the Regional Council  between 2006 and 2008</a:t>
            </a:r>
          </a:p>
        </c:rich>
      </c:tx>
      <c:layout>
        <c:manualLayout>
          <c:xMode val="factor"/>
          <c:yMode val="factor"/>
          <c:x val="0.035"/>
          <c:y val="-0.0055"/>
        </c:manualLayout>
      </c:layout>
      <c:spPr>
        <a:noFill/>
        <a:ln w="3175">
          <a:noFill/>
        </a:ln>
      </c:spPr>
    </c:title>
    <c:plotArea>
      <c:layout>
        <c:manualLayout>
          <c:xMode val="edge"/>
          <c:yMode val="edge"/>
          <c:x val="0.01225"/>
          <c:y val="0.16125"/>
          <c:w val="0.9765"/>
          <c:h val="0.871"/>
        </c:manualLayout>
      </c:layout>
      <c:barChart>
        <c:barDir val="col"/>
        <c:grouping val="clustered"/>
        <c:varyColors val="0"/>
        <c:ser>
          <c:idx val="0"/>
          <c:order val="0"/>
          <c:tx>
            <c:strRef>
              <c:f>'GAP-2009'!$T$1882</c:f>
              <c:strCache>
                <c:ptCount val="1"/>
                <c:pt idx="0">
                  <c:v>2005-2006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'GAP-2009'!$C$1881:$S$1881</c:f>
            </c:strRef>
          </c:cat>
          <c:val>
            <c:numRef>
              <c:f>'GAP-2009'!$C$1882:$S$1882</c:f>
            </c:numRef>
          </c:val>
        </c:ser>
        <c:ser>
          <c:idx val="1"/>
          <c:order val="1"/>
          <c:tx>
            <c:strRef>
              <c:f>'GAP-2009'!$T$1883</c:f>
              <c:strCache>
                <c:ptCount val="1"/>
                <c:pt idx="0">
                  <c:v>2006-2007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'GAP-2009'!$C$1881:$S$1881</c:f>
            </c:strRef>
          </c:cat>
          <c:val>
            <c:numRef>
              <c:f>'GAP-2009'!$C$1883:$S$1883</c:f>
            </c:numRef>
          </c:val>
        </c:ser>
        <c:ser>
          <c:idx val="2"/>
          <c:order val="2"/>
          <c:tx>
            <c:strRef>
              <c:f>'GAP-2009'!$T$1884</c:f>
              <c:strCache>
                <c:ptCount val="1"/>
                <c:pt idx="0">
                  <c:v>2007-2008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'GAP-2009'!$C$1881:$S$1881</c:f>
            </c:strRef>
          </c:cat>
          <c:val>
            <c:numRef>
              <c:f>'GAP-2009'!$C$1884:$S$1884</c:f>
            </c:numRef>
          </c:val>
        </c:ser>
        <c:axId val="1625729"/>
        <c:axId val="14631562"/>
      </c:barChart>
      <c:catAx>
        <c:axId val="1625729"/>
        <c:scaling>
          <c:orientation val="minMax"/>
        </c:scaling>
        <c:axPos val="b"/>
        <c:delete val="0"/>
        <c:numFmt formatCode="General" sourceLinked="1"/>
        <c:majorTickMark val="out"/>
        <c:minorTickMark val="none"/>
        <c:tickLblPos val="nextTo"/>
        <c:spPr>
          <a:ln w="3175">
            <a:solidFill>
              <a:srgbClr val="000000"/>
            </a:solidFill>
          </a:ln>
        </c:spPr>
        <c:crossAx val="14631562"/>
        <c:crosses val="autoZero"/>
        <c:auto val="1"/>
        <c:lblOffset val="100"/>
        <c:tickLblSkip val="1"/>
        <c:noMultiLvlLbl val="0"/>
      </c:catAx>
      <c:valAx>
        <c:axId val="14631562"/>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625729"/>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Low SES Students by Grade between 2006 and 2008</a:t>
            </a:r>
          </a:p>
        </c:rich>
      </c:tx>
      <c:layout>
        <c:manualLayout>
          <c:xMode val="factor"/>
          <c:yMode val="factor"/>
          <c:x val="0.04325"/>
          <c:y val="-0.0245"/>
        </c:manualLayout>
      </c:layout>
      <c:spPr>
        <a:noFill/>
        <a:ln w="3175">
          <a:noFill/>
        </a:ln>
      </c:spPr>
    </c:title>
    <c:plotArea>
      <c:layout>
        <c:manualLayout>
          <c:xMode val="edge"/>
          <c:yMode val="edge"/>
          <c:x val="0.01875"/>
          <c:y val="0.142"/>
          <c:w val="0.968"/>
          <c:h val="0.8945"/>
        </c:manualLayout>
      </c:layout>
      <c:barChart>
        <c:barDir val="col"/>
        <c:grouping val="clustered"/>
        <c:varyColors val="0"/>
        <c:ser>
          <c:idx val="0"/>
          <c:order val="0"/>
          <c:tx>
            <c:strRef>
              <c:f>'GAP-2009'!$J$1826</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'GAP-2009'!$C$1825:$I$1825</c:f>
            </c:strRef>
          </c:cat>
          <c:val>
            <c:numRef>
              <c:f>'GAP-2009'!$C$1826:$I$1826</c:f>
            </c:numRef>
          </c:val>
        </c:ser>
        <c:ser>
          <c:idx val="1"/>
          <c:order val="1"/>
          <c:tx>
            <c:strRef>
              <c:f>'GAP-2009'!$J$1827</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'GAP-2009'!$C$1825:$I$1825</c:f>
            </c:strRef>
          </c:cat>
          <c:val>
            <c:numRef>
              <c:f>'GAP-2009'!$C$1827:$I$1827</c:f>
            </c:numRef>
          </c:val>
        </c:ser>
        <c:ser>
          <c:idx val="2"/>
          <c:order val="2"/>
          <c:tx>
            <c:strRef>
              <c:f>'GAP-2009'!$J$1828</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'GAP-2009'!$C$1825:$I$1825</c:f>
            </c:strRef>
          </c:cat>
          <c:val>
            <c:numRef>
              <c:f>'GAP-2009'!$C$1828:$I$1828</c:f>
            </c:numRef>
          </c:val>
        </c:ser>
        <c:axId val="64575195"/>
        <c:axId val="44305844"/>
      </c:barChart>
      <c:catAx>
        <c:axId val="64575195"/>
        <c:scaling>
          <c:orientation val="minMax"/>
        </c:scaling>
        <c:axPos val="b"/>
        <c:delete val="0"/>
        <c:numFmt formatCode="General" sourceLinked="1"/>
        <c:majorTickMark val="out"/>
        <c:minorTickMark val="none"/>
        <c:tickLblPos val="nextTo"/>
        <c:spPr>
          <a:ln w="3175">
            <a:solidFill>
              <a:srgbClr val="000000"/>
            </a:solidFill>
          </a:ln>
        </c:spPr>
        <c:crossAx val="44305844"/>
        <c:crosses val="autoZero"/>
        <c:auto val="1"/>
        <c:lblOffset val="100"/>
        <c:tickLblSkip val="1"/>
        <c:noMultiLvlLbl val="0"/>
      </c:catAx>
      <c:valAx>
        <c:axId val="44305844"/>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4575195"/>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Female Students by Grade between 2006 and 2008</a:t>
            </a:r>
          </a:p>
        </c:rich>
      </c:tx>
      <c:layout>
        <c:manualLayout>
          <c:xMode val="factor"/>
          <c:yMode val="factor"/>
          <c:x val="0.047"/>
          <c:y val="-0.02625"/>
        </c:manualLayout>
      </c:layout>
      <c:spPr>
        <a:noFill/>
        <a:ln w="3175">
          <a:noFill/>
        </a:ln>
      </c:spPr>
    </c:title>
    <c:plotArea>
      <c:layout>
        <c:manualLayout>
          <c:xMode val="edge"/>
          <c:yMode val="edge"/>
          <c:x val="0.023"/>
          <c:y val="0.1575"/>
          <c:w val="0.964"/>
          <c:h val="0.88125"/>
        </c:manualLayout>
      </c:layout>
      <c:barChart>
        <c:barDir val="col"/>
        <c:grouping val="clustered"/>
        <c:varyColors val="0"/>
        <c:ser>
          <c:idx val="0"/>
          <c:order val="0"/>
          <c:tx>
            <c:strRef>
              <c:f>'GAP-2009'!$J$1803</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'GAP-2009'!$C$1802:$I$1802</c:f>
            </c:strRef>
          </c:cat>
          <c:val>
            <c:numRef>
              <c:f>'GAP-2009'!$C$1803:$I$1803</c:f>
            </c:numRef>
          </c:val>
        </c:ser>
        <c:ser>
          <c:idx val="1"/>
          <c:order val="1"/>
          <c:tx>
            <c:strRef>
              <c:f>'GAP-2009'!$J$1804</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'GAP-2009'!$C$1802:$I$1802</c:f>
            </c:strRef>
          </c:cat>
          <c:val>
            <c:numRef>
              <c:f>'GAP-2009'!$C$1804:$I$1804</c:f>
            </c:numRef>
          </c:val>
        </c:ser>
        <c:ser>
          <c:idx val="2"/>
          <c:order val="2"/>
          <c:tx>
            <c:strRef>
              <c:f>'GAP-2009'!$J$1805</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'GAP-2009'!$C$1802:$I$1802</c:f>
            </c:strRef>
          </c:cat>
          <c:val>
            <c:numRef>
              <c:f>'GAP-2009'!$C$1805:$I$1805</c:f>
            </c:numRef>
          </c:val>
        </c:ser>
        <c:axId val="63208277"/>
        <c:axId val="32003582"/>
      </c:barChart>
      <c:catAx>
        <c:axId val="63208277"/>
        <c:scaling>
          <c:orientation val="minMax"/>
        </c:scaling>
        <c:axPos val="b"/>
        <c:delete val="0"/>
        <c:numFmt formatCode="General" sourceLinked="1"/>
        <c:majorTickMark val="out"/>
        <c:minorTickMark val="none"/>
        <c:tickLblPos val="nextTo"/>
        <c:spPr>
          <a:ln w="3175">
            <a:solidFill>
              <a:srgbClr val="000000"/>
            </a:solidFill>
          </a:ln>
        </c:spPr>
        <c:crossAx val="32003582"/>
        <c:crosses val="autoZero"/>
        <c:auto val="1"/>
        <c:lblOffset val="100"/>
        <c:tickLblSkip val="1"/>
        <c:noMultiLvlLbl val="0"/>
      </c:catAx>
      <c:valAx>
        <c:axId val="32003582"/>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3208277"/>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Male Students by Grade  between 2006 and 2008</a:t>
            </a:r>
          </a:p>
        </c:rich>
      </c:tx>
      <c:layout>
        <c:manualLayout>
          <c:xMode val="factor"/>
          <c:yMode val="factor"/>
          <c:x val="0.0325"/>
          <c:y val="-0.01975"/>
        </c:manualLayout>
      </c:layout>
      <c:spPr>
        <a:noFill/>
        <a:ln w="3175">
          <a:noFill/>
        </a:ln>
      </c:spPr>
    </c:title>
    <c:plotArea>
      <c:layout>
        <c:manualLayout>
          <c:xMode val="edge"/>
          <c:yMode val="edge"/>
          <c:x val="0.018"/>
          <c:y val="0.151"/>
          <c:w val="0.96975"/>
          <c:h val="0.8875"/>
        </c:manualLayout>
      </c:layout>
      <c:barChart>
        <c:barDir val="col"/>
        <c:grouping val="clustered"/>
        <c:varyColors val="0"/>
        <c:ser>
          <c:idx val="0"/>
          <c:order val="0"/>
          <c:tx>
            <c:strRef>
              <c:f>'GAP-2009'!$J$1780</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'GAP-2009'!$C$1779:$I$1779</c:f>
            </c:strRef>
          </c:cat>
          <c:val>
            <c:numRef>
              <c:f>'GAP-2009'!$C$1780:$I$1780</c:f>
            </c:numRef>
          </c:val>
        </c:ser>
        <c:ser>
          <c:idx val="1"/>
          <c:order val="1"/>
          <c:tx>
            <c:strRef>
              <c:f>'GAP-2009'!$J$1781</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'GAP-2009'!$C$1779:$I$1779</c:f>
            </c:strRef>
          </c:cat>
          <c:val>
            <c:numRef>
              <c:f>'GAP-2009'!$C$1781:$I$1781</c:f>
            </c:numRef>
          </c:val>
        </c:ser>
        <c:ser>
          <c:idx val="2"/>
          <c:order val="2"/>
          <c:tx>
            <c:strRef>
              <c:f>'GAP-2009'!$J$1782</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'GAP-2009'!$C$1779:$I$1779</c:f>
            </c:strRef>
          </c:cat>
          <c:val>
            <c:numRef>
              <c:f>'GAP-2009'!$C$1782:$I$1782</c:f>
            </c:numRef>
          </c:val>
        </c:ser>
        <c:axId val="19596783"/>
        <c:axId val="42153320"/>
      </c:barChart>
      <c:catAx>
        <c:axId val="19596783"/>
        <c:scaling>
          <c:orientation val="minMax"/>
        </c:scaling>
        <c:axPos val="b"/>
        <c:delete val="0"/>
        <c:numFmt formatCode="General" sourceLinked="1"/>
        <c:majorTickMark val="out"/>
        <c:minorTickMark val="none"/>
        <c:tickLblPos val="nextTo"/>
        <c:spPr>
          <a:ln w="3175">
            <a:solidFill>
              <a:srgbClr val="000000"/>
            </a:solidFill>
          </a:ln>
        </c:spPr>
        <c:crossAx val="42153320"/>
        <c:crosses val="autoZero"/>
        <c:auto val="1"/>
        <c:lblOffset val="100"/>
        <c:tickLblSkip val="1"/>
        <c:noMultiLvlLbl val="0"/>
      </c:catAx>
      <c:valAx>
        <c:axId val="42153320"/>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9596783"/>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Hispanic Students by Grade  between 2006 and 2008</a:t>
            </a:r>
          </a:p>
        </c:rich>
      </c:tx>
      <c:layout>
        <c:manualLayout>
          <c:xMode val="factor"/>
          <c:yMode val="factor"/>
          <c:x val="0.0525"/>
          <c:y val="-0.01975"/>
        </c:manualLayout>
      </c:layout>
      <c:spPr>
        <a:noFill/>
        <a:ln w="3175">
          <a:noFill/>
        </a:ln>
      </c:spPr>
    </c:title>
    <c:plotArea>
      <c:layout>
        <c:manualLayout>
          <c:xMode val="edge"/>
          <c:yMode val="edge"/>
          <c:x val="0.021"/>
          <c:y val="0.1455"/>
          <c:w val="0.97375"/>
          <c:h val="0.89575"/>
        </c:manualLayout>
      </c:layout>
      <c:barChart>
        <c:barDir val="col"/>
        <c:grouping val="clustered"/>
        <c:varyColors val="0"/>
        <c:ser>
          <c:idx val="0"/>
          <c:order val="0"/>
          <c:tx>
            <c:strRef>
              <c:f>'GAP-2009'!$J$1757</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'GAP-2009'!$C$1756:$I$1756</c:f>
            </c:strRef>
          </c:cat>
          <c:val>
            <c:numRef>
              <c:f>'GAP-2009'!$C$1757:$I$1757</c:f>
            </c:numRef>
          </c:val>
        </c:ser>
        <c:ser>
          <c:idx val="1"/>
          <c:order val="1"/>
          <c:tx>
            <c:strRef>
              <c:f>'GAP-2009'!$J$1758</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'GAP-2009'!$C$1756:$I$1756</c:f>
            </c:strRef>
          </c:cat>
          <c:val>
            <c:numRef>
              <c:f>'GAP-2009'!$C$1758:$I$1758</c:f>
            </c:numRef>
          </c:val>
        </c:ser>
        <c:ser>
          <c:idx val="2"/>
          <c:order val="2"/>
          <c:tx>
            <c:strRef>
              <c:f>'GAP-2009'!$J$1759</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'GAP-2009'!$C$1756:$I$1756</c:f>
            </c:strRef>
          </c:cat>
          <c:val>
            <c:numRef>
              <c:f>'GAP-2009'!$C$1759:$I$1759</c:f>
            </c:numRef>
          </c:val>
        </c:ser>
        <c:axId val="43835561"/>
        <c:axId val="58975730"/>
      </c:barChart>
      <c:catAx>
        <c:axId val="43835561"/>
        <c:scaling>
          <c:orientation val="minMax"/>
        </c:scaling>
        <c:axPos val="b"/>
        <c:delete val="0"/>
        <c:numFmt formatCode="General" sourceLinked="1"/>
        <c:majorTickMark val="out"/>
        <c:minorTickMark val="none"/>
        <c:tickLblPos val="nextTo"/>
        <c:spPr>
          <a:ln w="3175">
            <a:solidFill>
              <a:srgbClr val="000000"/>
            </a:solidFill>
          </a:ln>
        </c:spPr>
        <c:crossAx val="58975730"/>
        <c:crosses val="autoZero"/>
        <c:auto val="1"/>
        <c:lblOffset val="100"/>
        <c:tickLblSkip val="1"/>
        <c:noMultiLvlLbl val="0"/>
      </c:catAx>
      <c:valAx>
        <c:axId val="58975730"/>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3835561"/>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All Students by Grade  between 2006 and 2008</a:t>
            </a:r>
          </a:p>
        </c:rich>
      </c:tx>
      <c:layout>
        <c:manualLayout>
          <c:xMode val="factor"/>
          <c:yMode val="factor"/>
          <c:x val="0.047"/>
          <c:y val="-0.0165"/>
        </c:manualLayout>
      </c:layout>
      <c:spPr>
        <a:noFill/>
        <a:ln w="3175">
          <a:noFill/>
        </a:ln>
      </c:spPr>
    </c:title>
    <c:plotArea>
      <c:layout>
        <c:manualLayout>
          <c:xMode val="edge"/>
          <c:yMode val="edge"/>
          <c:x val="0.00675"/>
          <c:y val="0.188"/>
          <c:w val="0.98575"/>
          <c:h val="0.8505"/>
        </c:manualLayout>
      </c:layout>
      <c:barChart>
        <c:barDir val="col"/>
        <c:grouping val="clustered"/>
        <c:varyColors val="0"/>
        <c:ser>
          <c:idx val="0"/>
          <c:order val="0"/>
          <c:tx>
            <c:strRef>
              <c:f>'GAP-2009'!$J$1710</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'GAP-2009'!$C$1709:$I$1709</c:f>
            </c:strRef>
          </c:cat>
          <c:val>
            <c:numRef>
              <c:f>'GAP-2009'!$C$1710:$I$1710</c:f>
            </c:numRef>
          </c:val>
        </c:ser>
        <c:ser>
          <c:idx val="1"/>
          <c:order val="1"/>
          <c:tx>
            <c:strRef>
              <c:f>'GAP-2009'!$J$1711</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'GAP-2009'!$C$1709:$I$1709</c:f>
            </c:strRef>
          </c:cat>
          <c:val>
            <c:numRef>
              <c:f>'GAP-2009'!$C$1711:$I$1711</c:f>
            </c:numRef>
          </c:val>
        </c:ser>
        <c:ser>
          <c:idx val="2"/>
          <c:order val="2"/>
          <c:tx>
            <c:strRef>
              <c:f>'GAP-2009'!$J$1712</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'GAP-2009'!$C$1709:$I$1709</c:f>
            </c:strRef>
          </c:cat>
          <c:val>
            <c:numRef>
              <c:f>'GAP-2009'!$C$1712:$I$1712</c:f>
            </c:numRef>
          </c:val>
        </c:ser>
        <c:axId val="61019523"/>
        <c:axId val="12304796"/>
      </c:barChart>
      <c:catAx>
        <c:axId val="61019523"/>
        <c:scaling>
          <c:orientation val="minMax"/>
        </c:scaling>
        <c:axPos val="b"/>
        <c:delete val="0"/>
        <c:numFmt formatCode="General" sourceLinked="1"/>
        <c:majorTickMark val="out"/>
        <c:minorTickMark val="none"/>
        <c:tickLblPos val="nextTo"/>
        <c:spPr>
          <a:ln w="3175">
            <a:solidFill>
              <a:srgbClr val="000000"/>
            </a:solidFill>
          </a:ln>
        </c:spPr>
        <c:crossAx val="12304796"/>
        <c:crosses val="autoZero"/>
        <c:auto val="1"/>
        <c:lblOffset val="100"/>
        <c:tickLblSkip val="1"/>
        <c:noMultiLvlLbl val="0"/>
      </c:catAx>
      <c:valAx>
        <c:axId val="12304796"/>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61019523"/>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drawings/_rels/drawing2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cdr:x>
      <cdr:y>0.082</cdr:y>
    </cdr:from>
    <cdr:to>
      <cdr:x>0.58075</cdr:x>
      <cdr:y>0.17225</cdr:y>
    </cdr:to>
    <cdr:sp textlink="'GAP-2009'!$B$1686">
      <cdr:nvSpPr>
        <cdr:cNvPr id="1" name="Text Box 5121"/>
        <cdr:cNvSpPr txBox="1">
          <a:spLocks noChangeArrowheads="1"/>
        </cdr:cNvSpPr>
      </cdr:nvSpPr>
      <cdr:spPr>
        <a:xfrm>
          <a:off x="4362450" y="257175"/>
          <a:ext cx="1400175" cy="285750"/>
        </a:xfrm>
        <a:prstGeom prst="rect">
          <a:avLst/>
        </a:prstGeom>
        <a:noFill/>
        <a:ln w="1" cmpd="sng">
          <a:noFill/>
        </a:ln>
      </cdr:spPr>
      <cdr:txBody>
        <a:bodyPr vertOverflow="clip" wrap="square" lIns="27432" tIns="27432" rIns="27432" bIns="27432" anchor="ctr"/>
        <a:p>
          <a:pPr algn="ctr">
            <a:defRPr/>
          </a:pPr>
          <a:fld id="{f7fe13ac-11d1-4a44-9b82-a24418623175}" type="TxLink">
            <a:rPr lang="en-US" cap="none" sz="1200" b="1" i="0" u="none" baseline="0">
              <a:solidFill>
                <a:srgbClr val="FF0000"/>
              </a:solidFill>
              <a:latin typeface="Times New Roman"/>
              <a:ea typeface="Times New Roman"/>
              <a:cs typeface="Times New Roman"/>
            </a:rPr>
            <a:t>DeSoto </a:t>
          </a:fld>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0.06025</cdr:y>
    </cdr:from>
    <cdr:to>
      <cdr:x>0.48725</cdr:x>
      <cdr:y>0.19525</cdr:y>
    </cdr:to>
    <cdr:sp textlink="'GAP-2009'!$B$501">
      <cdr:nvSpPr>
        <cdr:cNvPr id="1" name="Text Box 3074"/>
        <cdr:cNvSpPr txBox="1">
          <a:spLocks noChangeArrowheads="1"/>
        </cdr:cNvSpPr>
      </cdr:nvSpPr>
      <cdr:spPr>
        <a:xfrm>
          <a:off x="3067050" y="161925"/>
          <a:ext cx="2085975" cy="371475"/>
        </a:xfrm>
        <a:prstGeom prst="rect">
          <a:avLst/>
        </a:prstGeom>
        <a:noFill/>
        <a:ln w="1" cmpd="sng">
          <a:noFill/>
        </a:ln>
      </cdr:spPr>
      <cdr:txBody>
        <a:bodyPr vertOverflow="clip" wrap="square" lIns="27432" tIns="27432" rIns="27432" bIns="27432" anchor="ctr"/>
        <a:p>
          <a:pPr algn="ctr">
            <a:defRPr/>
          </a:pPr>
          <a:fld id="{8b7cb7e2-9032-4b10-b6dc-20f6dce96189}" type="TxLink">
            <a:rPr lang="en-US" cap="none" sz="1200" b="1" i="0" u="none" baseline="0">
              <a:solidFill>
                <a:srgbClr val="FF0000"/>
              </a:solidFill>
              <a:latin typeface="Times New Roman"/>
              <a:ea typeface="Times New Roman"/>
              <a:cs typeface="Times New Roman"/>
            </a:rPr>
            <a:t>G7 - Mathematics</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0.372</cdr:x>
      <cdr:y>0.03475</cdr:y>
    </cdr:from>
    <cdr:to>
      <cdr:x>0.51575</cdr:x>
      <cdr:y>0.1145</cdr:y>
    </cdr:to>
    <cdr:sp textlink="'GAP-2009'!$B$2744">
      <cdr:nvSpPr>
        <cdr:cNvPr id="1" name="Text Box 8193"/>
        <cdr:cNvSpPr txBox="1">
          <a:spLocks noChangeArrowheads="1"/>
        </cdr:cNvSpPr>
      </cdr:nvSpPr>
      <cdr:spPr>
        <a:xfrm>
          <a:off x="4219575" y="161925"/>
          <a:ext cx="1628775" cy="381000"/>
        </a:xfrm>
        <a:prstGeom prst="rect">
          <a:avLst/>
        </a:prstGeom>
        <a:noFill/>
        <a:ln w="1" cmpd="sng">
          <a:noFill/>
        </a:ln>
      </cdr:spPr>
      <cdr:txBody>
        <a:bodyPr vertOverflow="clip" wrap="square" lIns="27432" tIns="27432" rIns="27432" bIns="27432" anchor="ctr"/>
        <a:p>
          <a:pPr algn="ctr">
            <a:defRPr/>
          </a:pPr>
          <a:fld id="{98b60953-49e7-4e61-93e7-8744c3c72187}" type="TxLink">
            <a:rPr lang="en-US" cap="none" sz="1200" b="1" i="0" u="none" baseline="0">
              <a:solidFill>
                <a:srgbClr val="FF0000"/>
              </a:solidFill>
              <a:latin typeface="Times New Roman"/>
              <a:ea typeface="Times New Roman"/>
              <a:cs typeface="Times New Roman"/>
            </a:rPr>
            <a:t>Council </a:t>
          </a:fld>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0.423</cdr:x>
      <cdr:y>0.0555</cdr:y>
    </cdr:from>
    <cdr:to>
      <cdr:x>0.55775</cdr:x>
      <cdr:y>0.14875</cdr:y>
    </cdr:to>
    <cdr:sp textlink="'GAP-2009'!$B$2782">
      <cdr:nvSpPr>
        <cdr:cNvPr id="1" name="Text Box 8193"/>
        <cdr:cNvSpPr txBox="1">
          <a:spLocks noChangeArrowheads="1"/>
        </cdr:cNvSpPr>
      </cdr:nvSpPr>
      <cdr:spPr>
        <a:xfrm>
          <a:off x="4810125" y="257175"/>
          <a:ext cx="1533525" cy="447675"/>
        </a:xfrm>
        <a:prstGeom prst="rect">
          <a:avLst/>
        </a:prstGeom>
        <a:noFill/>
        <a:ln w="1" cmpd="sng">
          <a:noFill/>
        </a:ln>
      </cdr:spPr>
      <cdr:txBody>
        <a:bodyPr vertOverflow="clip" wrap="square" lIns="27432" tIns="27432" rIns="27432" bIns="27432" anchor="ctr"/>
        <a:p>
          <a:pPr algn="ctr">
            <a:defRPr/>
          </a:pPr>
          <a:fld id="{af1b7893-5a49-4a88-91a0-6216f722edd1}" type="TxLink">
            <a:rPr lang="en-US" cap="none" sz="1200" b="1" i="0" u="none" baseline="0">
              <a:solidFill>
                <a:srgbClr val="FF0000"/>
              </a:solidFill>
              <a:latin typeface="Times New Roman"/>
              <a:ea typeface="Times New Roman"/>
              <a:cs typeface="Times New Roman"/>
            </a:rPr>
            <a:t>RHSP</a:t>
          </a:fld>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0.48675</cdr:x>
      <cdr:y>0.07075</cdr:y>
    </cdr:from>
    <cdr:to>
      <cdr:x>0.60625</cdr:x>
      <cdr:y>0.1675</cdr:y>
    </cdr:to>
    <cdr:sp textlink="'GAP-2009'!$B$1563">
      <cdr:nvSpPr>
        <cdr:cNvPr id="1" name="Text Box 5121"/>
        <cdr:cNvSpPr txBox="1">
          <a:spLocks noChangeArrowheads="1"/>
        </cdr:cNvSpPr>
      </cdr:nvSpPr>
      <cdr:spPr>
        <a:xfrm>
          <a:off x="4819650" y="219075"/>
          <a:ext cx="1181100" cy="314325"/>
        </a:xfrm>
        <a:prstGeom prst="rect">
          <a:avLst/>
        </a:prstGeom>
        <a:noFill/>
        <a:ln w="1" cmpd="sng">
          <a:noFill/>
        </a:ln>
      </cdr:spPr>
      <cdr:txBody>
        <a:bodyPr vertOverflow="clip" wrap="square" lIns="27432" tIns="27432" rIns="27432" bIns="27432" anchor="ctr"/>
        <a:p>
          <a:pPr algn="ctr">
            <a:defRPr/>
          </a:pPr>
          <a:fld id="{037bde61-d512-4b05-9d19-f93b8c299c2e}" type="TxLink">
            <a:rPr lang="en-US" cap="none" sz="1200" b="1" i="0" u="none" baseline="0">
              <a:solidFill>
                <a:srgbClr val="FF0000"/>
              </a:solidFill>
              <a:latin typeface="Times New Roman"/>
              <a:ea typeface="Times New Roman"/>
              <a:cs typeface="Times New Roman"/>
            </a:rPr>
            <a:t>Region 11</a:t>
          </a:fld>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0.46925</cdr:x>
      <cdr:y>0.06325</cdr:y>
    </cdr:from>
    <cdr:to>
      <cdr:x>0.58775</cdr:x>
      <cdr:y>0.1635</cdr:y>
    </cdr:to>
    <cdr:sp textlink="'GAP-2009'!$B$1589">
      <cdr:nvSpPr>
        <cdr:cNvPr id="1" name="Text Box 6145"/>
        <cdr:cNvSpPr txBox="1">
          <a:spLocks noChangeArrowheads="1"/>
        </cdr:cNvSpPr>
      </cdr:nvSpPr>
      <cdr:spPr>
        <a:xfrm>
          <a:off x="4667250" y="200025"/>
          <a:ext cx="1181100" cy="323850"/>
        </a:xfrm>
        <a:prstGeom prst="rect">
          <a:avLst/>
        </a:prstGeom>
        <a:noFill/>
        <a:ln w="1" cmpd="sng">
          <a:noFill/>
        </a:ln>
      </cdr:spPr>
      <cdr:txBody>
        <a:bodyPr vertOverflow="clip" wrap="square" lIns="27432" tIns="27432" rIns="27432" bIns="27432" anchor="ctr"/>
        <a:p>
          <a:pPr algn="ctr">
            <a:defRPr/>
          </a:pPr>
          <a:fld id="{37f6448e-e842-4439-b58f-2c63a144967d}" type="TxLink">
            <a:rPr lang="en-US" cap="none" sz="1200" b="1" i="0" u="none" baseline="0">
              <a:solidFill>
                <a:srgbClr val="FF0000"/>
              </a:solidFill>
              <a:latin typeface="Times New Roman"/>
              <a:ea typeface="Times New Roman"/>
              <a:cs typeface="Times New Roman"/>
            </a:rPr>
            <a:t>Region 11</a:t>
          </a:fld>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0.4695</cdr:x>
      <cdr:y>0.08875</cdr:y>
    </cdr:from>
    <cdr:to>
      <cdr:x>0.5985</cdr:x>
      <cdr:y>0.1795</cdr:y>
    </cdr:to>
    <cdr:sp textlink="'GAP-2009'!$B$1640">
      <cdr:nvSpPr>
        <cdr:cNvPr id="1" name="Text Box 5121"/>
        <cdr:cNvSpPr txBox="1">
          <a:spLocks noChangeArrowheads="1"/>
        </cdr:cNvSpPr>
      </cdr:nvSpPr>
      <cdr:spPr>
        <a:xfrm>
          <a:off x="4638675" y="266700"/>
          <a:ext cx="1276350" cy="276225"/>
        </a:xfrm>
        <a:prstGeom prst="rect">
          <a:avLst/>
        </a:prstGeom>
        <a:noFill/>
        <a:ln w="1" cmpd="sng">
          <a:noFill/>
        </a:ln>
      </cdr:spPr>
      <cdr:txBody>
        <a:bodyPr vertOverflow="clip" wrap="square" lIns="27432" tIns="27432" rIns="27432" bIns="27432" anchor="ctr"/>
        <a:p>
          <a:pPr algn="ctr">
            <a:defRPr/>
          </a:pPr>
          <a:fld id="{1b361b6d-24a0-4404-b832-8cfdf3fb9ad0}" type="TxLink">
            <a:rPr lang="en-US" cap="none" sz="1200" b="1" i="0" u="none" baseline="0">
              <a:solidFill>
                <a:srgbClr val="FF0000"/>
              </a:solidFill>
              <a:latin typeface="Times New Roman"/>
              <a:ea typeface="Times New Roman"/>
              <a:cs typeface="Times New Roman"/>
            </a:rPr>
            <a:t>McKinney </a:t>
          </a:fld>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0.44625</cdr:x>
      <cdr:y>0.04225</cdr:y>
    </cdr:from>
    <cdr:to>
      <cdr:x>0.569</cdr:x>
      <cdr:y>0.1845</cdr:y>
    </cdr:to>
    <cdr:sp textlink="'GAP-2009'!$B$1663">
      <cdr:nvSpPr>
        <cdr:cNvPr id="1" name="Text Box 6145"/>
        <cdr:cNvSpPr txBox="1">
          <a:spLocks noChangeArrowheads="1"/>
        </cdr:cNvSpPr>
      </cdr:nvSpPr>
      <cdr:spPr>
        <a:xfrm>
          <a:off x="4419600" y="123825"/>
          <a:ext cx="1219200" cy="428625"/>
        </a:xfrm>
        <a:prstGeom prst="rect">
          <a:avLst/>
        </a:prstGeom>
        <a:noFill/>
        <a:ln w="1" cmpd="sng">
          <a:noFill/>
        </a:ln>
      </cdr:spPr>
      <cdr:txBody>
        <a:bodyPr vertOverflow="clip" wrap="square" lIns="27432" tIns="27432" rIns="27432" bIns="27432" anchor="ctr"/>
        <a:p>
          <a:pPr algn="ctr">
            <a:defRPr/>
          </a:pPr>
          <a:fld id="{51e53dc4-6b75-4a60-8a8f-ec75dcc8b678}" type="TxLink">
            <a:rPr lang="en-US" cap="none" sz="1200" b="1" i="0" u="none" baseline="0">
              <a:solidFill>
                <a:srgbClr val="FF0000"/>
              </a:solidFill>
              <a:latin typeface="Times New Roman"/>
              <a:ea typeface="Times New Roman"/>
              <a:cs typeface="Times New Roman"/>
            </a:rPr>
            <a:t>Region 11</a:t>
          </a:fld>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cdr:x>
      <cdr:y>0.07775</cdr:y>
    </cdr:from>
    <cdr:to>
      <cdr:x>0.62775</cdr:x>
      <cdr:y>0.17275</cdr:y>
    </cdr:to>
    <cdr:sp textlink="'GAP-2009'!$B$1735">
      <cdr:nvSpPr>
        <cdr:cNvPr id="1" name="Text Box 7169"/>
        <cdr:cNvSpPr txBox="1">
          <a:spLocks noChangeArrowheads="1"/>
        </cdr:cNvSpPr>
      </cdr:nvSpPr>
      <cdr:spPr>
        <a:xfrm>
          <a:off x="3990975" y="247650"/>
          <a:ext cx="1409700" cy="304800"/>
        </a:xfrm>
        <a:prstGeom prst="rect">
          <a:avLst/>
        </a:prstGeom>
        <a:noFill/>
        <a:ln w="1" cmpd="sng">
          <a:noFill/>
        </a:ln>
      </cdr:spPr>
      <cdr:txBody>
        <a:bodyPr vertOverflow="clip" wrap="square" lIns="27432" tIns="27432" rIns="27432" bIns="27432" anchor="ctr"/>
        <a:p>
          <a:pPr algn="ctr">
            <a:defRPr/>
          </a:pPr>
          <a:fld id="{96315f83-46f2-4540-b055-6595086b492a}" type="TxLink">
            <a:rPr lang="en-US" cap="none" sz="1200" b="1" i="0" u="none" baseline="0">
              <a:solidFill>
                <a:srgbClr val="FF0000"/>
              </a:solidFill>
              <a:latin typeface="Times New Roman"/>
              <a:ea typeface="Times New Roman"/>
              <a:cs typeface="Times New Roman"/>
            </a:rPr>
            <a:t>Duncanville </a:t>
          </a:fld>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0.46825</cdr:x>
      <cdr:y>0.07975</cdr:y>
    </cdr:from>
    <cdr:to>
      <cdr:x>0.67925</cdr:x>
      <cdr:y>0.1745</cdr:y>
    </cdr:to>
    <cdr:sp textlink="'GAP-2009'!$B$475">
      <cdr:nvSpPr>
        <cdr:cNvPr id="1" name="Text Box 3074"/>
        <cdr:cNvSpPr txBox="1">
          <a:spLocks noChangeArrowheads="1"/>
        </cdr:cNvSpPr>
      </cdr:nvSpPr>
      <cdr:spPr>
        <a:xfrm>
          <a:off x="4029075" y="266700"/>
          <a:ext cx="1819275" cy="323850"/>
        </a:xfrm>
        <a:prstGeom prst="rect">
          <a:avLst/>
        </a:prstGeom>
        <a:noFill/>
        <a:ln w="1" cmpd="sng">
          <a:noFill/>
        </a:ln>
      </cdr:spPr>
      <cdr:txBody>
        <a:bodyPr vertOverflow="clip" wrap="square" lIns="27432" tIns="27432" rIns="27432" bIns="27432" anchor="ctr"/>
        <a:p>
          <a:pPr algn="ctr">
            <a:defRPr/>
          </a:pPr>
          <a:fld id="{00eb9687-8f51-4739-bf4c-049f968739a3}" type="TxLink">
            <a:rPr lang="en-US" cap="none" sz="1200" b="1" i="0" u="none" baseline="0">
              <a:solidFill>
                <a:srgbClr val="FF0000"/>
              </a:solidFill>
              <a:latin typeface="Times New Roman"/>
              <a:ea typeface="Times New Roman"/>
              <a:cs typeface="Times New Roman"/>
            </a:rPr>
            <a:t>G8 - Science</a:t>
          </a:fld>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0.442</cdr:x>
      <cdr:y>0.07825</cdr:y>
    </cdr:from>
    <cdr:to>
      <cdr:x>0.59775</cdr:x>
      <cdr:y>0.16475</cdr:y>
    </cdr:to>
    <cdr:sp textlink="'GAP-2009'!$B$2322">
      <cdr:nvSpPr>
        <cdr:cNvPr id="1" name="Text Box 9217"/>
        <cdr:cNvSpPr txBox="1">
          <a:spLocks noChangeArrowheads="1"/>
        </cdr:cNvSpPr>
      </cdr:nvSpPr>
      <cdr:spPr>
        <a:xfrm>
          <a:off x="6753225" y="285750"/>
          <a:ext cx="2381250" cy="323850"/>
        </a:xfrm>
        <a:prstGeom prst="rect">
          <a:avLst/>
        </a:prstGeom>
        <a:noFill/>
        <a:ln w="1" cmpd="sng">
          <a:noFill/>
        </a:ln>
      </cdr:spPr>
      <cdr:txBody>
        <a:bodyPr vertOverflow="clip" wrap="square" lIns="27432" tIns="27432" rIns="27432" bIns="27432" anchor="ctr"/>
        <a:p>
          <a:pPr algn="ctr">
            <a:defRPr/>
          </a:pPr>
          <a:fld id="{03088814-48df-42aa-9884-fcb5fbb62d0c}" type="TxLink">
            <a:rPr lang="en-US" cap="none" sz="1200" b="1" i="0" u="none" baseline="0">
              <a:solidFill>
                <a:srgbClr val="FF0000"/>
              </a:solidFill>
              <a:latin typeface="Times New Roman"/>
              <a:ea typeface="Times New Roman"/>
              <a:cs typeface="Times New Roman"/>
            </a:rPr>
            <a:t>Received GED</a:t>
          </a:fld>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0.475</cdr:x>
      <cdr:y>0.05875</cdr:y>
    </cdr:from>
    <cdr:to>
      <cdr:x>0.605</cdr:x>
      <cdr:y>0.1635</cdr:y>
    </cdr:to>
    <cdr:sp textlink="'GAP-2009'!$B$1615">
      <cdr:nvSpPr>
        <cdr:cNvPr id="1" name="Text Box 2049"/>
        <cdr:cNvSpPr txBox="1">
          <a:spLocks noChangeArrowheads="1"/>
        </cdr:cNvSpPr>
      </cdr:nvSpPr>
      <cdr:spPr>
        <a:xfrm>
          <a:off x="4705350" y="171450"/>
          <a:ext cx="1285875" cy="314325"/>
        </a:xfrm>
        <a:prstGeom prst="rect">
          <a:avLst/>
        </a:prstGeom>
        <a:noFill/>
        <a:ln w="1" cmpd="sng">
          <a:noFill/>
        </a:ln>
      </cdr:spPr>
      <cdr:txBody>
        <a:bodyPr vertOverflow="clip" wrap="square" lIns="27432" tIns="27432" rIns="27432" bIns="27432" anchor="ctr"/>
        <a:p>
          <a:pPr algn="ctr">
            <a:defRPr/>
          </a:pPr>
          <a:fld id="{8f3a5858-fad4-4017-97f6-5a06d9972f04}" type="TxLink">
            <a:rPr lang="en-US" cap="none" sz="1200" b="1" i="0" u="none" baseline="0">
              <a:solidFill>
                <a:srgbClr val="FF0000"/>
              </a:solidFill>
              <a:latin typeface="Times New Roman"/>
              <a:ea typeface="Times New Roman"/>
              <a:cs typeface="Times New Roman"/>
            </a:rPr>
            <a:t>Region 11</a:t>
          </a:fld>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0.4555</cdr:x>
      <cdr:y>0.0915</cdr:y>
    </cdr:from>
    <cdr:to>
      <cdr:x>0.57775</cdr:x>
      <cdr:y>0.1865</cdr:y>
    </cdr:to>
    <cdr:sp textlink="'GAP-2009'!$B$1979">
      <cdr:nvSpPr>
        <cdr:cNvPr id="1" name="Text Box 4097"/>
        <cdr:cNvSpPr txBox="1">
          <a:spLocks noChangeArrowheads="1"/>
        </cdr:cNvSpPr>
      </cdr:nvSpPr>
      <cdr:spPr>
        <a:xfrm>
          <a:off x="6686550" y="228600"/>
          <a:ext cx="1800225" cy="247650"/>
        </a:xfrm>
        <a:prstGeom prst="rect">
          <a:avLst/>
        </a:prstGeom>
        <a:noFill/>
        <a:ln w="1" cmpd="sng">
          <a:noFill/>
        </a:ln>
      </cdr:spPr>
      <cdr:txBody>
        <a:bodyPr vertOverflow="clip" wrap="square" lIns="27432" tIns="27432" rIns="27432" bIns="27432" anchor="ctr"/>
        <a:p>
          <a:pPr algn="ctr">
            <a:defRPr/>
          </a:pPr>
          <a:fld id="{4b91ddf3-62d5-4aa8-b357-55bce2901f7a}" type="TxLink">
            <a:rPr lang="en-US" cap="none" sz="1200" b="1" i="0" u="none" baseline="0">
              <a:solidFill>
                <a:srgbClr val="FF0000"/>
              </a:solidFill>
              <a:latin typeface="Times New Roman"/>
              <a:ea typeface="Times New Roman"/>
              <a:cs typeface="Times New Roman"/>
            </a:rPr>
            <a:t>Low SES</a:t>
          </a:fld>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0.451</cdr:x>
      <cdr:y>0.1045</cdr:y>
    </cdr:from>
    <cdr:to>
      <cdr:x>0.56975</cdr:x>
      <cdr:y>0.2015</cdr:y>
    </cdr:to>
    <cdr:sp textlink="'GAP-2009'!$B$2066">
      <cdr:nvSpPr>
        <cdr:cNvPr id="1" name="Text Box 1025"/>
        <cdr:cNvSpPr txBox="1">
          <a:spLocks noChangeArrowheads="1"/>
        </cdr:cNvSpPr>
      </cdr:nvSpPr>
      <cdr:spPr>
        <a:xfrm>
          <a:off x="6896100" y="266700"/>
          <a:ext cx="1819275" cy="247650"/>
        </a:xfrm>
        <a:prstGeom prst="rect">
          <a:avLst/>
        </a:prstGeom>
        <a:noFill/>
        <a:ln w="1" cmpd="sng">
          <a:noFill/>
        </a:ln>
      </cdr:spPr>
      <cdr:txBody>
        <a:bodyPr vertOverflow="clip" wrap="square" lIns="27432" tIns="27432" rIns="27432" bIns="27432" anchor="ctr"/>
        <a:p>
          <a:pPr algn="ctr">
            <a:defRPr/>
          </a:pPr>
          <a:fld id="{93ad79dd-d9a7-4067-a5f7-bd6b57691b9c}" type="TxLink">
            <a:rPr lang="en-US" cap="none" sz="1200" b="1" i="0" u="none" baseline="0">
              <a:solidFill>
                <a:srgbClr val="FF0000"/>
              </a:solidFill>
              <a:latin typeface="Times New Roman"/>
              <a:ea typeface="Times New Roman"/>
              <a:cs typeface="Times New Roman"/>
            </a:rPr>
            <a:t>Low SES</a:t>
          </a:fld>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0.445</cdr:x>
      <cdr:y>0.10275</cdr:y>
    </cdr:from>
    <cdr:to>
      <cdr:x>0.5545</cdr:x>
      <cdr:y>0.256</cdr:y>
    </cdr:to>
    <cdr:sp textlink="'GAP-2009'!$B$2152">
      <cdr:nvSpPr>
        <cdr:cNvPr id="1" name="Text Box 4097"/>
        <cdr:cNvSpPr txBox="1">
          <a:spLocks noChangeArrowheads="1"/>
        </cdr:cNvSpPr>
      </cdr:nvSpPr>
      <cdr:spPr>
        <a:xfrm>
          <a:off x="6791325" y="238125"/>
          <a:ext cx="1676400" cy="371475"/>
        </a:xfrm>
        <a:prstGeom prst="rect">
          <a:avLst/>
        </a:prstGeom>
        <a:noFill/>
        <a:ln w="1" cmpd="sng">
          <a:noFill/>
        </a:ln>
      </cdr:spPr>
      <cdr:txBody>
        <a:bodyPr vertOverflow="clip" wrap="square" lIns="27432" tIns="27432" rIns="27432" bIns="27432" anchor="ctr"/>
        <a:p>
          <a:pPr algn="ctr">
            <a:defRPr/>
          </a:pPr>
          <a:fld id="{281b0a1f-232b-4222-b58b-c0011445c0b3}" type="TxLink">
            <a:rPr lang="en-US" cap="none" sz="1200" b="1" i="0" u="none" baseline="0">
              <a:solidFill>
                <a:srgbClr val="FF0000"/>
              </a:solidFill>
              <a:latin typeface="Times New Roman"/>
              <a:ea typeface="Times New Roman"/>
              <a:cs typeface="Times New Roman"/>
            </a:rPr>
            <a:t>Low SES</a:t>
          </a:fld>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0.45625</cdr:x>
      <cdr:y>0.0695</cdr:y>
    </cdr:from>
    <cdr:to>
      <cdr:x>0.648</cdr:x>
      <cdr:y>0.2115</cdr:y>
    </cdr:to>
    <cdr:sp textlink="'GAP-2009'!$B$2419">
      <cdr:nvSpPr>
        <cdr:cNvPr id="1" name="Text Box 9217"/>
        <cdr:cNvSpPr txBox="1">
          <a:spLocks noChangeArrowheads="1"/>
        </cdr:cNvSpPr>
      </cdr:nvSpPr>
      <cdr:spPr>
        <a:xfrm>
          <a:off x="5162550" y="219075"/>
          <a:ext cx="2171700" cy="457200"/>
        </a:xfrm>
        <a:prstGeom prst="rect">
          <a:avLst/>
        </a:prstGeom>
        <a:noFill/>
        <a:ln w="1" cmpd="sng">
          <a:noFill/>
        </a:ln>
      </cdr:spPr>
      <cdr:txBody>
        <a:bodyPr vertOverflow="clip" wrap="square" lIns="27432" tIns="27432" rIns="27432" bIns="27432" anchor="ctr"/>
        <a:p>
          <a:pPr algn="ctr">
            <a:defRPr/>
          </a:pPr>
          <a:fld id="{a55dced5-7db7-4d04-9911-32b7b0015a66}" type="TxLink">
            <a:rPr lang="en-US" cap="none" sz="1200" b="1" i="0" u="none" baseline="0">
              <a:solidFill>
                <a:srgbClr val="FF0000"/>
              </a:solidFill>
              <a:latin typeface="Times New Roman"/>
              <a:ea typeface="Times New Roman"/>
              <a:cs typeface="Times New Roman"/>
            </a:rPr>
            <a:t>Low SES</a:t>
          </a:fld>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0.439</cdr:x>
      <cdr:y>0.077</cdr:y>
    </cdr:from>
    <cdr:to>
      <cdr:x>0.595</cdr:x>
      <cdr:y>0.1825</cdr:y>
    </cdr:to>
    <cdr:sp textlink="'GAP-2009'!$B$2479">
      <cdr:nvSpPr>
        <cdr:cNvPr id="1" name="Text Box 9217"/>
        <cdr:cNvSpPr txBox="1">
          <a:spLocks noChangeArrowheads="1"/>
        </cdr:cNvSpPr>
      </cdr:nvSpPr>
      <cdr:spPr>
        <a:xfrm>
          <a:off x="6696075" y="304800"/>
          <a:ext cx="2381250" cy="419100"/>
        </a:xfrm>
        <a:prstGeom prst="rect">
          <a:avLst/>
        </a:prstGeom>
        <a:noFill/>
        <a:ln w="1" cmpd="sng">
          <a:noFill/>
        </a:ln>
      </cdr:spPr>
      <cdr:txBody>
        <a:bodyPr vertOverflow="clip" wrap="square" lIns="27432" tIns="27432" rIns="27432" bIns="27432" anchor="ctr"/>
        <a:p>
          <a:pPr algn="ctr">
            <a:defRPr/>
          </a:pPr>
          <a:fld id="{b8a4b11d-5608-434c-9760-8a83aedeb1ec}" type="TxLink">
            <a:rPr lang="en-US" cap="none" sz="1200" b="1" i="0" u="none" baseline="0">
              <a:solidFill>
                <a:srgbClr val="FF0000"/>
              </a:solidFill>
              <a:latin typeface="Times New Roman"/>
              <a:ea typeface="Times New Roman"/>
              <a:cs typeface="Times New Roman"/>
            </a:rPr>
            <a:t>2008-09</a:t>
          </a:fld>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1682</xdr:row>
      <xdr:rowOff>0</xdr:rowOff>
    </xdr:from>
    <xdr:to>
      <xdr:col>13</xdr:col>
      <xdr:colOff>619125</xdr:colOff>
      <xdr:row>1702</xdr:row>
      <xdr:rowOff>0</xdr:rowOff>
    </xdr:to>
    <xdr:graphicFrame>
      <xdr:nvGraphicFramePr>
        <xdr:cNvPr id="1" name="Chart 1655"/>
        <xdr:cNvGraphicFramePr/>
      </xdr:nvGraphicFramePr>
      <xdr:xfrm>
        <a:off x="419100" y="137360025"/>
        <a:ext cx="9915525" cy="32004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1611</xdr:row>
      <xdr:rowOff>9525</xdr:rowOff>
    </xdr:from>
    <xdr:to>
      <xdr:col>13</xdr:col>
      <xdr:colOff>609600</xdr:colOff>
      <xdr:row>1630</xdr:row>
      <xdr:rowOff>9525</xdr:rowOff>
    </xdr:to>
    <xdr:graphicFrame>
      <xdr:nvGraphicFramePr>
        <xdr:cNvPr id="2" name="Chart 1643"/>
        <xdr:cNvGraphicFramePr/>
      </xdr:nvGraphicFramePr>
      <xdr:xfrm>
        <a:off x="419100" y="125701425"/>
        <a:ext cx="9906000" cy="3009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1536</xdr:row>
      <xdr:rowOff>0</xdr:rowOff>
    </xdr:from>
    <xdr:to>
      <xdr:col>14</xdr:col>
      <xdr:colOff>38100</xdr:colOff>
      <xdr:row>1552</xdr:row>
      <xdr:rowOff>180975</xdr:rowOff>
    </xdr:to>
    <xdr:graphicFrame>
      <xdr:nvGraphicFramePr>
        <xdr:cNvPr id="3" name="Chart 1636"/>
        <xdr:cNvGraphicFramePr/>
      </xdr:nvGraphicFramePr>
      <xdr:xfrm>
        <a:off x="419100" y="112147350"/>
        <a:ext cx="9963150" cy="25812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1880</xdr:row>
      <xdr:rowOff>0</xdr:rowOff>
    </xdr:from>
    <xdr:to>
      <xdr:col>21</xdr:col>
      <xdr:colOff>600075</xdr:colOff>
      <xdr:row>1901</xdr:row>
      <xdr:rowOff>180975</xdr:rowOff>
    </xdr:to>
    <xdr:graphicFrame>
      <xdr:nvGraphicFramePr>
        <xdr:cNvPr id="4" name="Chart 1590"/>
        <xdr:cNvGraphicFramePr/>
      </xdr:nvGraphicFramePr>
      <xdr:xfrm>
        <a:off x="419100" y="167020875"/>
        <a:ext cx="15287625" cy="35814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1824</xdr:row>
      <xdr:rowOff>0</xdr:rowOff>
    </xdr:from>
    <xdr:to>
      <xdr:col>12</xdr:col>
      <xdr:colOff>47625</xdr:colOff>
      <xdr:row>1844</xdr:row>
      <xdr:rowOff>0</xdr:rowOff>
    </xdr:to>
    <xdr:graphicFrame>
      <xdr:nvGraphicFramePr>
        <xdr:cNvPr id="5" name="Chart 1483"/>
        <xdr:cNvGraphicFramePr/>
      </xdr:nvGraphicFramePr>
      <xdr:xfrm>
        <a:off x="419100" y="160791525"/>
        <a:ext cx="8658225" cy="320040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1801</xdr:row>
      <xdr:rowOff>0</xdr:rowOff>
    </xdr:from>
    <xdr:to>
      <xdr:col>12</xdr:col>
      <xdr:colOff>9525</xdr:colOff>
      <xdr:row>1820</xdr:row>
      <xdr:rowOff>0</xdr:rowOff>
    </xdr:to>
    <xdr:graphicFrame>
      <xdr:nvGraphicFramePr>
        <xdr:cNvPr id="6" name="Chart 1482"/>
        <xdr:cNvGraphicFramePr/>
      </xdr:nvGraphicFramePr>
      <xdr:xfrm>
        <a:off x="419100" y="157238700"/>
        <a:ext cx="8620125" cy="300037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1778</xdr:row>
      <xdr:rowOff>0</xdr:rowOff>
    </xdr:from>
    <xdr:to>
      <xdr:col>11</xdr:col>
      <xdr:colOff>647700</xdr:colOff>
      <xdr:row>1796</xdr:row>
      <xdr:rowOff>180975</xdr:rowOff>
    </xdr:to>
    <xdr:graphicFrame>
      <xdr:nvGraphicFramePr>
        <xdr:cNvPr id="7" name="Chart 1481"/>
        <xdr:cNvGraphicFramePr/>
      </xdr:nvGraphicFramePr>
      <xdr:xfrm>
        <a:off x="419100" y="153685875"/>
        <a:ext cx="8572500" cy="2981325"/>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1755</xdr:row>
      <xdr:rowOff>0</xdr:rowOff>
    </xdr:from>
    <xdr:to>
      <xdr:col>12</xdr:col>
      <xdr:colOff>28575</xdr:colOff>
      <xdr:row>1773</xdr:row>
      <xdr:rowOff>190500</xdr:rowOff>
    </xdr:to>
    <xdr:graphicFrame>
      <xdr:nvGraphicFramePr>
        <xdr:cNvPr id="8" name="Chart 1480"/>
        <xdr:cNvGraphicFramePr/>
      </xdr:nvGraphicFramePr>
      <xdr:xfrm>
        <a:off x="419100" y="150133050"/>
        <a:ext cx="8639175" cy="299085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1708</xdr:row>
      <xdr:rowOff>0</xdr:rowOff>
    </xdr:from>
    <xdr:to>
      <xdr:col>12</xdr:col>
      <xdr:colOff>9525</xdr:colOff>
      <xdr:row>1726</xdr:row>
      <xdr:rowOff>190500</xdr:rowOff>
    </xdr:to>
    <xdr:graphicFrame>
      <xdr:nvGraphicFramePr>
        <xdr:cNvPr id="9" name="Chart 1477"/>
        <xdr:cNvGraphicFramePr/>
      </xdr:nvGraphicFramePr>
      <xdr:xfrm>
        <a:off x="419100" y="142827375"/>
        <a:ext cx="8620125" cy="299085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498</xdr:row>
      <xdr:rowOff>0</xdr:rowOff>
    </xdr:from>
    <xdr:to>
      <xdr:col>14</xdr:col>
      <xdr:colOff>657225</xdr:colOff>
      <xdr:row>514</xdr:row>
      <xdr:rowOff>180975</xdr:rowOff>
    </xdr:to>
    <xdr:graphicFrame>
      <xdr:nvGraphicFramePr>
        <xdr:cNvPr id="10" name="Chart 1469"/>
        <xdr:cNvGraphicFramePr/>
      </xdr:nvGraphicFramePr>
      <xdr:xfrm>
        <a:off x="419100" y="102679500"/>
        <a:ext cx="10582275" cy="2781300"/>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2732</xdr:row>
      <xdr:rowOff>0</xdr:rowOff>
    </xdr:from>
    <xdr:to>
      <xdr:col>15</xdr:col>
      <xdr:colOff>619125</xdr:colOff>
      <xdr:row>2768</xdr:row>
      <xdr:rowOff>0</xdr:rowOff>
    </xdr:to>
    <xdr:graphicFrame>
      <xdr:nvGraphicFramePr>
        <xdr:cNvPr id="11" name="Chart 1502"/>
        <xdr:cNvGraphicFramePr/>
      </xdr:nvGraphicFramePr>
      <xdr:xfrm>
        <a:off x="419100" y="241525425"/>
        <a:ext cx="11353800" cy="47529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2780</xdr:row>
      <xdr:rowOff>0</xdr:rowOff>
    </xdr:from>
    <xdr:to>
      <xdr:col>15</xdr:col>
      <xdr:colOff>638175</xdr:colOff>
      <xdr:row>2806</xdr:row>
      <xdr:rowOff>0</xdr:rowOff>
    </xdr:to>
    <xdr:graphicFrame>
      <xdr:nvGraphicFramePr>
        <xdr:cNvPr id="12" name="Chart 1504"/>
        <xdr:cNvGraphicFramePr/>
      </xdr:nvGraphicFramePr>
      <xdr:xfrm>
        <a:off x="419100" y="247916700"/>
        <a:ext cx="11372850" cy="4800600"/>
      </xdr:xfrm>
      <a:graphic>
        <a:graphicData uri="http://schemas.openxmlformats.org/drawingml/2006/chart">
          <c:chart xmlns:c="http://schemas.openxmlformats.org/drawingml/2006/chart" r:id="rId12"/>
        </a:graphicData>
      </a:graphic>
    </xdr:graphicFrame>
    <xdr:clientData/>
  </xdr:twoCellAnchor>
  <xdr:twoCellAnchor>
    <xdr:from>
      <xdr:col>0</xdr:col>
      <xdr:colOff>409575</xdr:colOff>
      <xdr:row>385</xdr:row>
      <xdr:rowOff>0</xdr:rowOff>
    </xdr:from>
    <xdr:to>
      <xdr:col>13</xdr:col>
      <xdr:colOff>533400</xdr:colOff>
      <xdr:row>410</xdr:row>
      <xdr:rowOff>180975</xdr:rowOff>
    </xdr:to>
    <xdr:graphicFrame>
      <xdr:nvGraphicFramePr>
        <xdr:cNvPr id="13" name="Chart 1634"/>
        <xdr:cNvGraphicFramePr/>
      </xdr:nvGraphicFramePr>
      <xdr:xfrm>
        <a:off x="409575" y="83172300"/>
        <a:ext cx="9839325" cy="3381375"/>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1558</xdr:row>
      <xdr:rowOff>0</xdr:rowOff>
    </xdr:from>
    <xdr:to>
      <xdr:col>13</xdr:col>
      <xdr:colOff>619125</xdr:colOff>
      <xdr:row>1579</xdr:row>
      <xdr:rowOff>0</xdr:rowOff>
    </xdr:to>
    <xdr:graphicFrame>
      <xdr:nvGraphicFramePr>
        <xdr:cNvPr id="14" name="Chart 1639"/>
        <xdr:cNvGraphicFramePr/>
      </xdr:nvGraphicFramePr>
      <xdr:xfrm>
        <a:off x="419100" y="116366925"/>
        <a:ext cx="9915525" cy="3200400"/>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1585</xdr:row>
      <xdr:rowOff>0</xdr:rowOff>
    </xdr:from>
    <xdr:to>
      <xdr:col>14</xdr:col>
      <xdr:colOff>28575</xdr:colOff>
      <xdr:row>1605</xdr:row>
      <xdr:rowOff>0</xdr:rowOff>
    </xdr:to>
    <xdr:graphicFrame>
      <xdr:nvGraphicFramePr>
        <xdr:cNvPr id="15" name="Chart 1641"/>
        <xdr:cNvGraphicFramePr/>
      </xdr:nvGraphicFramePr>
      <xdr:xfrm>
        <a:off x="419100" y="121024650"/>
        <a:ext cx="9953625" cy="3200400"/>
      </xdr:xfrm>
      <a:graphic>
        <a:graphicData uri="http://schemas.openxmlformats.org/drawingml/2006/chart">
          <c:chart xmlns:c="http://schemas.openxmlformats.org/drawingml/2006/chart" r:id="rId15"/>
        </a:graphicData>
      </a:graphic>
    </xdr:graphicFrame>
    <xdr:clientData/>
  </xdr:twoCellAnchor>
  <xdr:twoCellAnchor>
    <xdr:from>
      <xdr:col>1</xdr:col>
      <xdr:colOff>0</xdr:colOff>
      <xdr:row>1636</xdr:row>
      <xdr:rowOff>0</xdr:rowOff>
    </xdr:from>
    <xdr:to>
      <xdr:col>13</xdr:col>
      <xdr:colOff>600075</xdr:colOff>
      <xdr:row>1655</xdr:row>
      <xdr:rowOff>19050</xdr:rowOff>
    </xdr:to>
    <xdr:graphicFrame>
      <xdr:nvGraphicFramePr>
        <xdr:cNvPr id="16" name="Chart 1651"/>
        <xdr:cNvGraphicFramePr/>
      </xdr:nvGraphicFramePr>
      <xdr:xfrm>
        <a:off x="419100" y="130159125"/>
        <a:ext cx="9896475" cy="3019425"/>
      </xdr:xfrm>
      <a:graphic>
        <a:graphicData uri="http://schemas.openxmlformats.org/drawingml/2006/chart">
          <c:chart xmlns:c="http://schemas.openxmlformats.org/drawingml/2006/chart" r:id="rId16"/>
        </a:graphicData>
      </a:graphic>
    </xdr:graphicFrame>
    <xdr:clientData/>
  </xdr:twoCellAnchor>
  <xdr:twoCellAnchor>
    <xdr:from>
      <xdr:col>1</xdr:col>
      <xdr:colOff>0</xdr:colOff>
      <xdr:row>1659</xdr:row>
      <xdr:rowOff>0</xdr:rowOff>
    </xdr:from>
    <xdr:to>
      <xdr:col>13</xdr:col>
      <xdr:colOff>619125</xdr:colOff>
      <xdr:row>1678</xdr:row>
      <xdr:rowOff>0</xdr:rowOff>
    </xdr:to>
    <xdr:graphicFrame>
      <xdr:nvGraphicFramePr>
        <xdr:cNvPr id="17" name="Chart 1653"/>
        <xdr:cNvGraphicFramePr/>
      </xdr:nvGraphicFramePr>
      <xdr:xfrm>
        <a:off x="419100" y="133759575"/>
        <a:ext cx="9915525" cy="3000375"/>
      </xdr:xfrm>
      <a:graphic>
        <a:graphicData uri="http://schemas.openxmlformats.org/drawingml/2006/chart">
          <c:chart xmlns:c="http://schemas.openxmlformats.org/drawingml/2006/chart" r:id="rId17"/>
        </a:graphicData>
      </a:graphic>
    </xdr:graphicFrame>
    <xdr:clientData/>
  </xdr:twoCellAnchor>
  <xdr:twoCellAnchor>
    <xdr:from>
      <xdr:col>1</xdr:col>
      <xdr:colOff>0</xdr:colOff>
      <xdr:row>1731</xdr:row>
      <xdr:rowOff>0</xdr:rowOff>
    </xdr:from>
    <xdr:to>
      <xdr:col>12</xdr:col>
      <xdr:colOff>9525</xdr:colOff>
      <xdr:row>1751</xdr:row>
      <xdr:rowOff>0</xdr:rowOff>
    </xdr:to>
    <xdr:graphicFrame>
      <xdr:nvGraphicFramePr>
        <xdr:cNvPr id="18" name="Chart 1657"/>
        <xdr:cNvGraphicFramePr/>
      </xdr:nvGraphicFramePr>
      <xdr:xfrm>
        <a:off x="419100" y="146380200"/>
        <a:ext cx="8620125" cy="3200400"/>
      </xdr:xfrm>
      <a:graphic>
        <a:graphicData uri="http://schemas.openxmlformats.org/drawingml/2006/chart">
          <c:chart xmlns:c="http://schemas.openxmlformats.org/drawingml/2006/chart" r:id="rId18"/>
        </a:graphicData>
      </a:graphic>
    </xdr:graphicFrame>
    <xdr:clientData/>
  </xdr:twoCellAnchor>
  <xdr:twoCellAnchor>
    <xdr:from>
      <xdr:col>1</xdr:col>
      <xdr:colOff>0</xdr:colOff>
      <xdr:row>475</xdr:row>
      <xdr:rowOff>9525</xdr:rowOff>
    </xdr:from>
    <xdr:to>
      <xdr:col>12</xdr:col>
      <xdr:colOff>0</xdr:colOff>
      <xdr:row>491</xdr:row>
      <xdr:rowOff>190500</xdr:rowOff>
    </xdr:to>
    <xdr:graphicFrame>
      <xdr:nvGraphicFramePr>
        <xdr:cNvPr id="19" name="Chart 1468"/>
        <xdr:cNvGraphicFramePr/>
      </xdr:nvGraphicFramePr>
      <xdr:xfrm>
        <a:off x="419100" y="96440625"/>
        <a:ext cx="8610600" cy="3381375"/>
      </xdr:xfrm>
      <a:graphic>
        <a:graphicData uri="http://schemas.openxmlformats.org/drawingml/2006/chart">
          <c:chart xmlns:c="http://schemas.openxmlformats.org/drawingml/2006/chart" r:id="rId19"/>
        </a:graphicData>
      </a:graphic>
    </xdr:graphicFrame>
    <xdr:clientData/>
  </xdr:twoCellAnchor>
  <xdr:twoCellAnchor>
    <xdr:from>
      <xdr:col>1</xdr:col>
      <xdr:colOff>0</xdr:colOff>
      <xdr:row>1914</xdr:row>
      <xdr:rowOff>0</xdr:rowOff>
    </xdr:from>
    <xdr:to>
      <xdr:col>21</xdr:col>
      <xdr:colOff>638175</xdr:colOff>
      <xdr:row>1968</xdr:row>
      <xdr:rowOff>0</xdr:rowOff>
    </xdr:to>
    <xdr:graphicFrame>
      <xdr:nvGraphicFramePr>
        <xdr:cNvPr id="20" name="Chart 1432"/>
        <xdr:cNvGraphicFramePr/>
      </xdr:nvGraphicFramePr>
      <xdr:xfrm>
        <a:off x="419100" y="175821975"/>
        <a:ext cx="15325725" cy="3800475"/>
      </xdr:xfrm>
      <a:graphic>
        <a:graphicData uri="http://schemas.openxmlformats.org/drawingml/2006/chart">
          <c:chart xmlns:c="http://schemas.openxmlformats.org/drawingml/2006/chart" r:id="rId20"/>
        </a:graphicData>
      </a:graphic>
    </xdr:graphicFrame>
    <xdr:clientData/>
  </xdr:twoCellAnchor>
  <xdr:twoCellAnchor>
    <xdr:from>
      <xdr:col>1</xdr:col>
      <xdr:colOff>0</xdr:colOff>
      <xdr:row>2000</xdr:row>
      <xdr:rowOff>0</xdr:rowOff>
    </xdr:from>
    <xdr:to>
      <xdr:col>21</xdr:col>
      <xdr:colOff>647700</xdr:colOff>
      <xdr:row>2036</xdr:row>
      <xdr:rowOff>180975</xdr:rowOff>
    </xdr:to>
    <xdr:graphicFrame>
      <xdr:nvGraphicFramePr>
        <xdr:cNvPr id="21" name="Chart 1433"/>
        <xdr:cNvGraphicFramePr/>
      </xdr:nvGraphicFramePr>
      <xdr:xfrm>
        <a:off x="419100" y="187309125"/>
        <a:ext cx="15335250" cy="3981450"/>
      </xdr:xfrm>
      <a:graphic>
        <a:graphicData uri="http://schemas.openxmlformats.org/drawingml/2006/chart">
          <c:chart xmlns:c="http://schemas.openxmlformats.org/drawingml/2006/chart" r:id="rId21"/>
        </a:graphicData>
      </a:graphic>
    </xdr:graphicFrame>
    <xdr:clientData/>
  </xdr:twoCellAnchor>
  <xdr:twoCellAnchor>
    <xdr:from>
      <xdr:col>1</xdr:col>
      <xdr:colOff>0</xdr:colOff>
      <xdr:row>2089</xdr:row>
      <xdr:rowOff>0</xdr:rowOff>
    </xdr:from>
    <xdr:to>
      <xdr:col>21</xdr:col>
      <xdr:colOff>581025</xdr:colOff>
      <xdr:row>2123</xdr:row>
      <xdr:rowOff>0</xdr:rowOff>
    </xdr:to>
    <xdr:graphicFrame>
      <xdr:nvGraphicFramePr>
        <xdr:cNvPr id="22" name="Chart 1434"/>
        <xdr:cNvGraphicFramePr/>
      </xdr:nvGraphicFramePr>
      <xdr:xfrm>
        <a:off x="419100" y="201158475"/>
        <a:ext cx="15268575" cy="3400425"/>
      </xdr:xfrm>
      <a:graphic>
        <a:graphicData uri="http://schemas.openxmlformats.org/drawingml/2006/chart">
          <c:chart xmlns:c="http://schemas.openxmlformats.org/drawingml/2006/chart" r:id="rId22"/>
        </a:graphicData>
      </a:graphic>
    </xdr:graphicFrame>
    <xdr:clientData/>
  </xdr:twoCellAnchor>
  <xdr:twoCellAnchor>
    <xdr:from>
      <xdr:col>1</xdr:col>
      <xdr:colOff>0</xdr:colOff>
      <xdr:row>2322</xdr:row>
      <xdr:rowOff>28575</xdr:rowOff>
    </xdr:from>
    <xdr:to>
      <xdr:col>21</xdr:col>
      <xdr:colOff>609600</xdr:colOff>
      <xdr:row>2341</xdr:row>
      <xdr:rowOff>0</xdr:rowOff>
    </xdr:to>
    <xdr:graphicFrame>
      <xdr:nvGraphicFramePr>
        <xdr:cNvPr id="23" name="Chart 1447"/>
        <xdr:cNvGraphicFramePr/>
      </xdr:nvGraphicFramePr>
      <xdr:xfrm>
        <a:off x="419100" y="220360875"/>
        <a:ext cx="15297150" cy="3771900"/>
      </xdr:xfrm>
      <a:graphic>
        <a:graphicData uri="http://schemas.openxmlformats.org/drawingml/2006/chart">
          <c:chart xmlns:c="http://schemas.openxmlformats.org/drawingml/2006/chart" r:id="rId23"/>
        </a:graphicData>
      </a:graphic>
    </xdr:graphicFrame>
    <xdr:clientData/>
  </xdr:twoCellAnchor>
  <xdr:twoCellAnchor>
    <xdr:from>
      <xdr:col>1</xdr:col>
      <xdr:colOff>0</xdr:colOff>
      <xdr:row>1976</xdr:row>
      <xdr:rowOff>0</xdr:rowOff>
    </xdr:from>
    <xdr:to>
      <xdr:col>21</xdr:col>
      <xdr:colOff>0</xdr:colOff>
      <xdr:row>1992</xdr:row>
      <xdr:rowOff>0</xdr:rowOff>
    </xdr:to>
    <xdr:graphicFrame>
      <xdr:nvGraphicFramePr>
        <xdr:cNvPr id="24" name="Chart 1488"/>
        <xdr:cNvGraphicFramePr/>
      </xdr:nvGraphicFramePr>
      <xdr:xfrm>
        <a:off x="419100" y="182260875"/>
        <a:ext cx="14687550" cy="2600325"/>
      </xdr:xfrm>
      <a:graphic>
        <a:graphicData uri="http://schemas.openxmlformats.org/drawingml/2006/chart">
          <c:chart xmlns:c="http://schemas.openxmlformats.org/drawingml/2006/chart" r:id="rId24"/>
        </a:graphicData>
      </a:graphic>
    </xdr:graphicFrame>
    <xdr:clientData/>
  </xdr:twoCellAnchor>
  <xdr:twoCellAnchor>
    <xdr:from>
      <xdr:col>1</xdr:col>
      <xdr:colOff>0</xdr:colOff>
      <xdr:row>2063</xdr:row>
      <xdr:rowOff>0</xdr:rowOff>
    </xdr:from>
    <xdr:to>
      <xdr:col>21</xdr:col>
      <xdr:colOff>619125</xdr:colOff>
      <xdr:row>2079</xdr:row>
      <xdr:rowOff>0</xdr:rowOff>
    </xdr:to>
    <xdr:graphicFrame>
      <xdr:nvGraphicFramePr>
        <xdr:cNvPr id="25" name="Chart 1488"/>
        <xdr:cNvGraphicFramePr/>
      </xdr:nvGraphicFramePr>
      <xdr:xfrm>
        <a:off x="419100" y="194729100"/>
        <a:ext cx="15306675" cy="2600325"/>
      </xdr:xfrm>
      <a:graphic>
        <a:graphicData uri="http://schemas.openxmlformats.org/drawingml/2006/chart">
          <c:chart xmlns:c="http://schemas.openxmlformats.org/drawingml/2006/chart" r:id="rId25"/>
        </a:graphicData>
      </a:graphic>
    </xdr:graphicFrame>
    <xdr:clientData/>
  </xdr:twoCellAnchor>
  <xdr:twoCellAnchor>
    <xdr:from>
      <xdr:col>1</xdr:col>
      <xdr:colOff>0</xdr:colOff>
      <xdr:row>2148</xdr:row>
      <xdr:rowOff>0</xdr:rowOff>
    </xdr:from>
    <xdr:to>
      <xdr:col>21</xdr:col>
      <xdr:colOff>581025</xdr:colOff>
      <xdr:row>2164</xdr:row>
      <xdr:rowOff>0</xdr:rowOff>
    </xdr:to>
    <xdr:graphicFrame>
      <xdr:nvGraphicFramePr>
        <xdr:cNvPr id="26" name="Chart 1488"/>
        <xdr:cNvGraphicFramePr/>
      </xdr:nvGraphicFramePr>
      <xdr:xfrm>
        <a:off x="419100" y="206759175"/>
        <a:ext cx="15268575" cy="2400300"/>
      </xdr:xfrm>
      <a:graphic>
        <a:graphicData uri="http://schemas.openxmlformats.org/drawingml/2006/chart">
          <c:chart xmlns:c="http://schemas.openxmlformats.org/drawingml/2006/chart" r:id="rId26"/>
        </a:graphicData>
      </a:graphic>
    </xdr:graphicFrame>
    <xdr:clientData/>
  </xdr:twoCellAnchor>
  <xdr:twoCellAnchor>
    <xdr:from>
      <xdr:col>1</xdr:col>
      <xdr:colOff>0</xdr:colOff>
      <xdr:row>2418</xdr:row>
      <xdr:rowOff>190500</xdr:rowOff>
    </xdr:from>
    <xdr:to>
      <xdr:col>15</xdr:col>
      <xdr:colOff>600075</xdr:colOff>
      <xdr:row>2435</xdr:row>
      <xdr:rowOff>0</xdr:rowOff>
    </xdr:to>
    <xdr:graphicFrame>
      <xdr:nvGraphicFramePr>
        <xdr:cNvPr id="27" name="Chart 1447"/>
        <xdr:cNvGraphicFramePr/>
      </xdr:nvGraphicFramePr>
      <xdr:xfrm>
        <a:off x="419100" y="226771200"/>
        <a:ext cx="11334750" cy="3200400"/>
      </xdr:xfrm>
      <a:graphic>
        <a:graphicData uri="http://schemas.openxmlformats.org/drawingml/2006/chart">
          <c:chart xmlns:c="http://schemas.openxmlformats.org/drawingml/2006/chart" r:id="rId27"/>
        </a:graphicData>
      </a:graphic>
    </xdr:graphicFrame>
    <xdr:clientData/>
  </xdr:twoCellAnchor>
  <xdr:twoCellAnchor>
    <xdr:from>
      <xdr:col>1</xdr:col>
      <xdr:colOff>0</xdr:colOff>
      <xdr:row>2471</xdr:row>
      <xdr:rowOff>0</xdr:rowOff>
    </xdr:from>
    <xdr:to>
      <xdr:col>21</xdr:col>
      <xdr:colOff>581025</xdr:colOff>
      <xdr:row>2499</xdr:row>
      <xdr:rowOff>0</xdr:rowOff>
    </xdr:to>
    <xdr:graphicFrame>
      <xdr:nvGraphicFramePr>
        <xdr:cNvPr id="28" name="Chart 1447"/>
        <xdr:cNvGraphicFramePr/>
      </xdr:nvGraphicFramePr>
      <xdr:xfrm>
        <a:off x="419100" y="231981375"/>
        <a:ext cx="15268575" cy="4000500"/>
      </xdr:xfrm>
      <a:graphic>
        <a:graphicData uri="http://schemas.openxmlformats.org/drawingml/2006/chart">
          <c:chart xmlns:c="http://schemas.openxmlformats.org/drawingml/2006/chart" r:id="rId28"/>
        </a:graphicData>
      </a:graphic>
    </xdr:graphicFrame>
    <xdr:clientData/>
  </xdr:twoCellAnchor>
  <xdr:twoCellAnchor>
    <xdr:from>
      <xdr:col>7</xdr:col>
      <xdr:colOff>942975</xdr:colOff>
      <xdr:row>1</xdr:row>
      <xdr:rowOff>304800</xdr:rowOff>
    </xdr:from>
    <xdr:to>
      <xdr:col>13</xdr:col>
      <xdr:colOff>342900</xdr:colOff>
      <xdr:row>1</xdr:row>
      <xdr:rowOff>3581400</xdr:rowOff>
    </xdr:to>
    <xdr:pic>
      <xdr:nvPicPr>
        <xdr:cNvPr id="29" name="Picture 1049" descr="P-16CouncilLogo"/>
        <xdr:cNvPicPr preferRelativeResize="1">
          <a:picLocks noChangeAspect="1"/>
        </xdr:cNvPicPr>
      </xdr:nvPicPr>
      <xdr:blipFill>
        <a:blip r:embed="rId29"/>
        <a:stretch>
          <a:fillRect/>
        </a:stretch>
      </xdr:blipFill>
      <xdr:spPr>
        <a:xfrm>
          <a:off x="6038850" y="590550"/>
          <a:ext cx="4019550" cy="32766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0.45025</cdr:x>
      <cdr:y>0.08775</cdr:y>
    </cdr:from>
    <cdr:to>
      <cdr:x>0.59075</cdr:x>
      <cdr:y>0.1955</cdr:y>
    </cdr:to>
    <cdr:sp textlink="'GAP-2009'!$B$1540">
      <cdr:nvSpPr>
        <cdr:cNvPr id="1" name="Text Box 1"/>
        <cdr:cNvSpPr txBox="1">
          <a:spLocks noChangeArrowheads="1"/>
        </cdr:cNvSpPr>
      </cdr:nvSpPr>
      <cdr:spPr>
        <a:xfrm>
          <a:off x="4476750" y="219075"/>
          <a:ext cx="1400175" cy="276225"/>
        </a:xfrm>
        <a:prstGeom prst="rect">
          <a:avLst/>
        </a:prstGeom>
        <a:noFill/>
        <a:ln w="1" cmpd="sng">
          <a:noFill/>
        </a:ln>
      </cdr:spPr>
      <cdr:txBody>
        <a:bodyPr vertOverflow="clip" wrap="square" lIns="27432" tIns="27432" rIns="27432" bIns="27432" anchor="ctr"/>
        <a:p>
          <a:pPr algn="ctr">
            <a:defRPr/>
          </a:pPr>
          <a:fld id="{2a6c8044-8a73-48b7-b600-42ac8b02432d}" type="TxLink">
            <a:rPr lang="en-US" cap="none" sz="1200" b="1" i="0" u="none" baseline="0">
              <a:solidFill>
                <a:srgbClr val="FF0000"/>
              </a:solidFill>
              <a:latin typeface="Times New Roman"/>
              <a:ea typeface="Times New Roman"/>
              <a:cs typeface="Times New Roman"/>
            </a:rPr>
            <a:t>Duncanville </a:t>
          </a:fld>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0.46625</cdr:x>
      <cdr:y>0.06525</cdr:y>
    </cdr:from>
    <cdr:to>
      <cdr:x>0.55875</cdr:x>
      <cdr:y>0.1865</cdr:y>
    </cdr:to>
    <cdr:sp textlink="'GAP-2009'!$B$1884">
      <cdr:nvSpPr>
        <cdr:cNvPr id="1" name="Text Box 4097"/>
        <cdr:cNvSpPr txBox="1">
          <a:spLocks noChangeArrowheads="1"/>
        </cdr:cNvSpPr>
      </cdr:nvSpPr>
      <cdr:spPr>
        <a:xfrm>
          <a:off x="7124700" y="228600"/>
          <a:ext cx="1409700" cy="438150"/>
        </a:xfrm>
        <a:prstGeom prst="rect">
          <a:avLst/>
        </a:prstGeom>
        <a:noFill/>
        <a:ln w="1" cmpd="sng">
          <a:noFill/>
        </a:ln>
      </cdr:spPr>
      <cdr:txBody>
        <a:bodyPr vertOverflow="clip" wrap="square" lIns="27432" tIns="27432" rIns="27432" bIns="27432" anchor="ctr"/>
        <a:p>
          <a:pPr algn="ctr">
            <a:defRPr/>
          </a:pPr>
          <a:fld id="{1b1a9a93-05a6-42cd-ad91-4c7178747406}" type="TxLink">
            <a:rPr lang="en-US" cap="none" sz="1200" b="1" i="0" u="none" baseline="0">
              <a:solidFill>
                <a:srgbClr val="FF0000"/>
              </a:solidFill>
              <a:latin typeface="Times New Roman"/>
              <a:ea typeface="Times New Roman"/>
              <a:cs typeface="Times New Roman"/>
            </a:rPr>
            <a:t>Grade 6</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0.4525</cdr:x>
      <cdr:y>0.06925</cdr:y>
    </cdr:from>
    <cdr:to>
      <cdr:x>0.59425</cdr:x>
      <cdr:y>0.161</cdr:y>
    </cdr:to>
    <cdr:sp textlink="'GAP-2009'!$B$1828">
      <cdr:nvSpPr>
        <cdr:cNvPr id="1" name="Text Box 1"/>
        <cdr:cNvSpPr txBox="1">
          <a:spLocks noChangeArrowheads="1"/>
        </cdr:cNvSpPr>
      </cdr:nvSpPr>
      <cdr:spPr>
        <a:xfrm>
          <a:off x="3914775" y="219075"/>
          <a:ext cx="1228725" cy="295275"/>
        </a:xfrm>
        <a:prstGeom prst="rect">
          <a:avLst/>
        </a:prstGeom>
        <a:noFill/>
        <a:ln w="1" cmpd="sng">
          <a:noFill/>
        </a:ln>
      </cdr:spPr>
      <cdr:txBody>
        <a:bodyPr vertOverflow="clip" wrap="square" lIns="27432" tIns="27432" rIns="27432" bIns="27432" anchor="ctr"/>
        <a:p>
          <a:pPr algn="ctr">
            <a:defRPr/>
          </a:pPr>
          <a:fld id="{a4862dd3-9271-463d-88f9-fd99034c9d26}" type="TxLink">
            <a:rPr lang="en-US" cap="none" sz="1200" b="1" i="0" u="none" baseline="0">
              <a:solidFill>
                <a:srgbClr val="FF0000"/>
              </a:solidFill>
              <a:latin typeface="Times New Roman"/>
              <a:ea typeface="Times New Roman"/>
              <a:cs typeface="Times New Roman"/>
            </a:rPr>
            <a:t>Region 11</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0.48075</cdr:x>
      <cdr:y>0.0795</cdr:y>
    </cdr:from>
    <cdr:to>
      <cdr:x>0.62175</cdr:x>
      <cdr:y>0.1735</cdr:y>
    </cdr:to>
    <cdr:sp textlink="'GAP-2009'!$B$1805">
      <cdr:nvSpPr>
        <cdr:cNvPr id="1" name="Text Box 1"/>
        <cdr:cNvSpPr txBox="1">
          <a:spLocks noChangeArrowheads="1"/>
        </cdr:cNvSpPr>
      </cdr:nvSpPr>
      <cdr:spPr>
        <a:xfrm>
          <a:off x="4143375" y="238125"/>
          <a:ext cx="1219200" cy="285750"/>
        </a:xfrm>
        <a:prstGeom prst="rect">
          <a:avLst/>
        </a:prstGeom>
        <a:noFill/>
        <a:ln w="1" cmpd="sng">
          <a:noFill/>
        </a:ln>
      </cdr:spPr>
      <cdr:txBody>
        <a:bodyPr vertOverflow="clip" wrap="square" lIns="27432" tIns="27432" rIns="27432" bIns="27432" anchor="ctr"/>
        <a:p>
          <a:pPr algn="ctr">
            <a:defRPr/>
          </a:pPr>
          <a:fld id="{b2934771-e433-4349-9660-604c8176c6a0}" type="TxLink">
            <a:rPr lang="en-US" cap="none" sz="1200" b="1" i="0" u="none" baseline="0">
              <a:solidFill>
                <a:srgbClr val="FF0000"/>
              </a:solidFill>
              <a:latin typeface="Times New Roman"/>
              <a:ea typeface="Times New Roman"/>
              <a:cs typeface="Times New Roman"/>
            </a:rPr>
            <a:t>Region 11</a:t>
          </a:fld>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0.4905</cdr:x>
      <cdr:y>0.06425</cdr:y>
    </cdr:from>
    <cdr:to>
      <cdr:x>0.62625</cdr:x>
      <cdr:y>0.17775</cdr:y>
    </cdr:to>
    <cdr:sp textlink="'GAP-2009'!$B$1782">
      <cdr:nvSpPr>
        <cdr:cNvPr id="1" name="Text Box 1"/>
        <cdr:cNvSpPr txBox="1">
          <a:spLocks noChangeArrowheads="1"/>
        </cdr:cNvSpPr>
      </cdr:nvSpPr>
      <cdr:spPr>
        <a:xfrm>
          <a:off x="4200525" y="190500"/>
          <a:ext cx="1162050" cy="342900"/>
        </a:xfrm>
        <a:prstGeom prst="rect">
          <a:avLst/>
        </a:prstGeom>
        <a:noFill/>
        <a:ln w="1" cmpd="sng">
          <a:noFill/>
        </a:ln>
      </cdr:spPr>
      <cdr:txBody>
        <a:bodyPr vertOverflow="clip" wrap="square" lIns="27432" tIns="27432" rIns="27432" bIns="27432" anchor="ctr"/>
        <a:p>
          <a:pPr algn="ctr">
            <a:defRPr/>
          </a:pPr>
          <a:fld id="{a47e6a81-06b4-4209-89dd-5d9bc42cede7}" type="TxLink">
            <a:rPr lang="en-US" cap="none" sz="1200" b="1" i="0" u="none" baseline="0">
              <a:solidFill>
                <a:srgbClr val="FF0000"/>
              </a:solidFill>
              <a:latin typeface="Times New Roman"/>
              <a:ea typeface="Times New Roman"/>
              <a:cs typeface="Times New Roman"/>
            </a:rPr>
            <a:t>Region 11</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0.4785</cdr:x>
      <cdr:y>0.0775</cdr:y>
    </cdr:from>
    <cdr:to>
      <cdr:x>0.6165</cdr:x>
      <cdr:y>0.17475</cdr:y>
    </cdr:to>
    <cdr:sp textlink="'GAP-2009'!$B$1759">
      <cdr:nvSpPr>
        <cdr:cNvPr id="1" name="Text Box 1"/>
        <cdr:cNvSpPr txBox="1">
          <a:spLocks noChangeArrowheads="1"/>
        </cdr:cNvSpPr>
      </cdr:nvSpPr>
      <cdr:spPr>
        <a:xfrm>
          <a:off x="4124325" y="228600"/>
          <a:ext cx="1190625" cy="295275"/>
        </a:xfrm>
        <a:prstGeom prst="rect">
          <a:avLst/>
        </a:prstGeom>
        <a:noFill/>
        <a:ln w="1" cmpd="sng">
          <a:noFill/>
        </a:ln>
      </cdr:spPr>
      <cdr:txBody>
        <a:bodyPr vertOverflow="clip" wrap="square" lIns="27432" tIns="27432" rIns="27432" bIns="27432" anchor="ctr"/>
        <a:p>
          <a:pPr algn="ctr">
            <a:defRPr/>
          </a:pPr>
          <a:fld id="{3efbbffa-b303-4d14-9075-d16e71cb1166}" type="TxLink">
            <a:rPr lang="en-US" cap="none" sz="1200" b="1" i="0" u="none" baseline="0">
              <a:solidFill>
                <a:srgbClr val="FF0000"/>
              </a:solidFill>
              <a:latin typeface="Times New Roman"/>
              <a:ea typeface="Times New Roman"/>
              <a:cs typeface="Times New Roman"/>
            </a:rPr>
            <a:t>Richardson </a:t>
          </a:fld>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0.4735</cdr:x>
      <cdr:y>0.09625</cdr:y>
    </cdr:from>
    <cdr:to>
      <cdr:x>0.633</cdr:x>
      <cdr:y>0.19475</cdr:y>
    </cdr:to>
    <cdr:sp textlink="'GAP-2009'!$B$1712">
      <cdr:nvSpPr>
        <cdr:cNvPr id="1" name="Text Box 1"/>
        <cdr:cNvSpPr txBox="1">
          <a:spLocks noChangeArrowheads="1"/>
        </cdr:cNvSpPr>
      </cdr:nvSpPr>
      <cdr:spPr>
        <a:xfrm>
          <a:off x="4076700" y="285750"/>
          <a:ext cx="1371600" cy="295275"/>
        </a:xfrm>
        <a:prstGeom prst="rect">
          <a:avLst/>
        </a:prstGeom>
        <a:noFill/>
        <a:ln w="1" cmpd="sng">
          <a:noFill/>
        </a:ln>
      </cdr:spPr>
      <cdr:txBody>
        <a:bodyPr vertOverflow="clip" wrap="square" lIns="27432" tIns="27432" rIns="27432" bIns="27432" anchor="ctr"/>
        <a:p>
          <a:pPr algn="ctr">
            <a:defRPr/>
          </a:pPr>
          <a:fld id="{8ed7ca6f-8ce9-4f8e-889d-a6ad388a7a28}" type="TxLink">
            <a:rPr lang="en-US" cap="none" sz="1200" b="1" i="0" u="none" baseline="0">
              <a:solidFill>
                <a:srgbClr val="FF0000"/>
              </a:solidFill>
              <a:latin typeface="Times New Roman"/>
              <a:ea typeface="Times New Roman"/>
              <a:cs typeface="Times New Roman"/>
            </a:rPr>
            <a:t>Region 11</a:t>
          </a:fld>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5.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168"/>
  <sheetViews>
    <sheetView showGridLines="0" tabSelected="1" view="pageBreakPreview" zoomScale="75" zoomScaleSheetLayoutView="75" zoomScalePageLayoutView="0" workbookViewId="0" topLeftCell="A2508">
      <selection activeCell="R2420" sqref="R2420"/>
    </sheetView>
  </sheetViews>
  <sheetFormatPr defaultColWidth="8.75390625" defaultRowHeight="15.75"/>
  <cols>
    <col min="1" max="1" width="5.50390625" style="1" customWidth="1"/>
    <col min="2" max="2" width="11.875" style="1" customWidth="1"/>
    <col min="3" max="3" width="10.25390625" style="1" customWidth="1"/>
    <col min="4" max="4" width="10.625" style="1" customWidth="1"/>
    <col min="5" max="5" width="9.00390625" style="1" customWidth="1"/>
    <col min="6" max="6" width="9.625" style="1" customWidth="1"/>
    <col min="7" max="7" width="10.00390625" style="1" customWidth="1"/>
    <col min="8" max="8" width="14.25390625" style="1" customWidth="1"/>
    <col min="9" max="9" width="9.00390625" style="1" customWidth="1"/>
    <col min="10" max="10" width="8.625" style="1" customWidth="1"/>
    <col min="11" max="11" width="10.75390625" style="1" customWidth="1"/>
    <col min="12" max="13" width="9.00390625" style="1" customWidth="1"/>
    <col min="14" max="14" width="8.25390625" style="1" customWidth="1"/>
    <col min="15" max="15" width="10.625" style="1" customWidth="1"/>
    <col min="16" max="16" width="9.00390625" style="1" customWidth="1"/>
    <col min="17" max="17" width="6.875" style="1" customWidth="1"/>
    <col min="18" max="26" width="9.00390625" style="1" customWidth="1"/>
    <col min="27" max="16384" width="8.75390625" style="1" customWidth="1"/>
  </cols>
  <sheetData>
    <row r="1" spans="2:22" s="295" customFormat="1" ht="22.5" customHeight="1">
      <c r="B1" s="307" t="s">
        <v>531</v>
      </c>
      <c r="C1" s="307"/>
      <c r="D1" s="307"/>
      <c r="E1" s="307"/>
      <c r="F1" s="307"/>
      <c r="G1" s="307"/>
      <c r="H1" s="307"/>
      <c r="I1" s="307"/>
      <c r="J1" s="307"/>
      <c r="K1" s="307"/>
      <c r="L1" s="307"/>
      <c r="M1" s="308"/>
      <c r="N1" s="308"/>
      <c r="O1" s="308"/>
      <c r="P1" s="308"/>
      <c r="Q1" s="308"/>
      <c r="R1" s="308"/>
      <c r="S1" s="308"/>
      <c r="T1" s="308"/>
      <c r="U1" s="308"/>
      <c r="V1" s="308"/>
    </row>
    <row r="2" spans="2:22" s="295" customFormat="1" ht="304.5" customHeight="1">
      <c r="B2" s="309"/>
      <c r="C2" s="309"/>
      <c r="D2" s="309"/>
      <c r="E2" s="309"/>
      <c r="F2" s="309"/>
      <c r="G2" s="309"/>
      <c r="H2" s="309"/>
      <c r="I2" s="309"/>
      <c r="J2" s="309"/>
      <c r="K2" s="309"/>
      <c r="L2" s="310"/>
      <c r="M2" s="310"/>
      <c r="N2" s="310"/>
      <c r="O2" s="310"/>
      <c r="P2" s="310"/>
      <c r="Q2" s="310"/>
      <c r="R2" s="310"/>
      <c r="S2" s="310"/>
      <c r="T2" s="310"/>
      <c r="U2" s="310"/>
      <c r="V2" s="310"/>
    </row>
    <row r="3" spans="1:22" s="95" customFormat="1" ht="15.75">
      <c r="A3" s="271"/>
      <c r="B3" s="311" t="s">
        <v>586</v>
      </c>
      <c r="C3" s="311"/>
      <c r="D3" s="311"/>
      <c r="E3" s="311"/>
      <c r="F3" s="311"/>
      <c r="G3" s="311"/>
      <c r="H3" s="311"/>
      <c r="I3" s="311"/>
      <c r="J3" s="311"/>
      <c r="K3" s="311"/>
      <c r="L3" s="311"/>
      <c r="M3" s="312"/>
      <c r="N3" s="312"/>
      <c r="O3" s="312"/>
      <c r="P3" s="312"/>
      <c r="Q3" s="312"/>
      <c r="R3" s="312"/>
      <c r="S3" s="312"/>
      <c r="T3" s="312"/>
      <c r="U3" s="312"/>
      <c r="V3" s="312"/>
    </row>
    <row r="4" spans="1:22" s="95" customFormat="1" ht="15.75">
      <c r="A4" s="271"/>
      <c r="B4" s="293"/>
      <c r="C4" s="293"/>
      <c r="D4" s="293"/>
      <c r="E4" s="293"/>
      <c r="F4" s="293"/>
      <c r="G4" s="293"/>
      <c r="H4" s="293"/>
      <c r="I4" s="293"/>
      <c r="J4" s="293"/>
      <c r="K4" s="293"/>
      <c r="L4" s="293"/>
      <c r="M4" s="294"/>
      <c r="N4" s="294"/>
      <c r="O4" s="294"/>
      <c r="P4" s="294"/>
      <c r="Q4" s="294"/>
      <c r="R4" s="294"/>
      <c r="S4" s="294"/>
      <c r="T4" s="294"/>
      <c r="U4" s="294"/>
      <c r="V4" s="294"/>
    </row>
    <row r="5" spans="1:22" s="95" customFormat="1" ht="17.25" customHeight="1">
      <c r="A5" s="271"/>
      <c r="B5" s="271" t="s">
        <v>153</v>
      </c>
      <c r="C5" s="293"/>
      <c r="D5" s="293"/>
      <c r="E5" s="293"/>
      <c r="F5" s="293"/>
      <c r="G5" s="293"/>
      <c r="H5" s="293"/>
      <c r="I5" s="293"/>
      <c r="J5" s="293"/>
      <c r="K5" s="293"/>
      <c r="L5" s="293"/>
      <c r="M5" s="271"/>
      <c r="N5" s="271"/>
      <c r="O5" s="271"/>
      <c r="P5" s="271"/>
      <c r="Q5" s="271"/>
      <c r="R5" s="271"/>
      <c r="S5" s="271"/>
      <c r="T5" s="271"/>
      <c r="U5" s="271"/>
      <c r="V5" s="271"/>
    </row>
    <row r="6" spans="1:22" s="95" customFormat="1" ht="15.75" customHeight="1">
      <c r="A6" s="271"/>
      <c r="B6" s="271" t="s">
        <v>154</v>
      </c>
      <c r="C6" s="293"/>
      <c r="D6" s="293"/>
      <c r="E6" s="293"/>
      <c r="F6" s="293"/>
      <c r="G6" s="293"/>
      <c r="H6" s="293"/>
      <c r="I6" s="293"/>
      <c r="J6" s="293"/>
      <c r="K6" s="293"/>
      <c r="L6" s="293"/>
      <c r="M6" s="271"/>
      <c r="N6" s="271"/>
      <c r="O6" s="271"/>
      <c r="P6" s="271"/>
      <c r="Q6" s="271"/>
      <c r="R6" s="271"/>
      <c r="S6" s="271"/>
      <c r="T6" s="271"/>
      <c r="U6" s="271"/>
      <c r="V6" s="271"/>
    </row>
    <row r="7" spans="1:22" s="95" customFormat="1" ht="16.5" customHeight="1">
      <c r="A7" s="271"/>
      <c r="B7" s="271" t="s">
        <v>90</v>
      </c>
      <c r="C7" s="293"/>
      <c r="D7" s="293"/>
      <c r="E7" s="293"/>
      <c r="F7" s="293"/>
      <c r="G7" s="293"/>
      <c r="H7" s="293"/>
      <c r="I7" s="293"/>
      <c r="J7" s="293"/>
      <c r="K7" s="293"/>
      <c r="L7" s="293"/>
      <c r="M7" s="271"/>
      <c r="N7" s="271"/>
      <c r="O7" s="271"/>
      <c r="P7" s="271"/>
      <c r="Q7" s="271"/>
      <c r="R7" s="271"/>
      <c r="S7" s="271"/>
      <c r="T7" s="271"/>
      <c r="U7" s="271"/>
      <c r="V7" s="271"/>
    </row>
    <row r="8" spans="1:22" s="95" customFormat="1" ht="15.75">
      <c r="A8" s="271"/>
      <c r="B8" s="271" t="s">
        <v>155</v>
      </c>
      <c r="C8" s="271"/>
      <c r="D8" s="271"/>
      <c r="E8" s="271"/>
      <c r="F8" s="271"/>
      <c r="G8" s="271"/>
      <c r="H8" s="271"/>
      <c r="I8" s="271"/>
      <c r="J8" s="271"/>
      <c r="K8" s="271"/>
      <c r="L8" s="271"/>
      <c r="M8" s="271"/>
      <c r="N8" s="271"/>
      <c r="O8" s="271"/>
      <c r="P8" s="271"/>
      <c r="Q8" s="271"/>
      <c r="R8" s="271"/>
      <c r="S8" s="271"/>
      <c r="T8" s="271"/>
      <c r="U8" s="271"/>
      <c r="V8" s="271"/>
    </row>
    <row r="9" spans="1:22" s="95" customFormat="1" ht="15.75">
      <c r="A9" s="271"/>
      <c r="B9" s="271" t="s">
        <v>156</v>
      </c>
      <c r="C9" s="271"/>
      <c r="D9" s="271"/>
      <c r="E9" s="271"/>
      <c r="F9" s="271"/>
      <c r="G9" s="271"/>
      <c r="H9" s="271"/>
      <c r="I9" s="271"/>
      <c r="J9" s="271"/>
      <c r="K9" s="271"/>
      <c r="L9" s="271"/>
      <c r="M9" s="271"/>
      <c r="N9" s="271"/>
      <c r="O9" s="271"/>
      <c r="P9" s="271"/>
      <c r="Q9" s="271"/>
      <c r="R9" s="271"/>
      <c r="S9" s="271"/>
      <c r="T9" s="271"/>
      <c r="U9" s="271"/>
      <c r="V9" s="271"/>
    </row>
    <row r="10" spans="1:22" s="95" customFormat="1" ht="15.75">
      <c r="A10" s="271"/>
      <c r="B10" s="271" t="s">
        <v>68</v>
      </c>
      <c r="C10" s="271"/>
      <c r="D10" s="271"/>
      <c r="E10" s="271"/>
      <c r="F10" s="271"/>
      <c r="G10" s="271"/>
      <c r="H10" s="271"/>
      <c r="I10" s="271"/>
      <c r="J10" s="271"/>
      <c r="K10" s="271"/>
      <c r="L10" s="271"/>
      <c r="M10" s="271"/>
      <c r="N10" s="271"/>
      <c r="O10" s="271"/>
      <c r="P10" s="271"/>
      <c r="Q10" s="271"/>
      <c r="R10" s="271"/>
      <c r="S10" s="271"/>
      <c r="T10" s="271"/>
      <c r="U10" s="271"/>
      <c r="V10" s="271"/>
    </row>
    <row r="11" spans="1:22" s="95" customFormat="1" ht="15.75">
      <c r="A11" s="271"/>
      <c r="B11" s="271" t="s">
        <v>253</v>
      </c>
      <c r="C11" s="271"/>
      <c r="D11" s="271"/>
      <c r="E11" s="271"/>
      <c r="F11" s="271"/>
      <c r="G11" s="271"/>
      <c r="H11" s="271"/>
      <c r="I11" s="271"/>
      <c r="J11" s="271"/>
      <c r="K11" s="271"/>
      <c r="L11" s="271"/>
      <c r="M11" s="271"/>
      <c r="N11" s="271"/>
      <c r="O11" s="271"/>
      <c r="P11" s="271"/>
      <c r="Q11" s="271"/>
      <c r="R11" s="271"/>
      <c r="S11" s="271"/>
      <c r="T11" s="271"/>
      <c r="U11" s="271"/>
      <c r="V11" s="271"/>
    </row>
    <row r="12" spans="1:22" s="95" customFormat="1" ht="15.75">
      <c r="A12" s="271"/>
      <c r="B12" s="271" t="s">
        <v>91</v>
      </c>
      <c r="C12" s="271"/>
      <c r="D12" s="271"/>
      <c r="E12" s="271"/>
      <c r="F12" s="271"/>
      <c r="G12" s="271"/>
      <c r="H12" s="271"/>
      <c r="I12" s="271"/>
      <c r="J12" s="271"/>
      <c r="K12" s="271"/>
      <c r="L12" s="271"/>
      <c r="M12" s="271"/>
      <c r="N12" s="271"/>
      <c r="O12" s="271"/>
      <c r="P12" s="271"/>
      <c r="Q12" s="271"/>
      <c r="R12" s="271"/>
      <c r="S12" s="271"/>
      <c r="T12" s="271"/>
      <c r="U12" s="271"/>
      <c r="V12" s="271"/>
    </row>
    <row r="13" spans="1:22" s="46" customFormat="1" ht="15.75">
      <c r="A13" s="273"/>
      <c r="B13" s="271" t="s">
        <v>98</v>
      </c>
      <c r="C13" s="273"/>
      <c r="D13" s="273"/>
      <c r="E13" s="273"/>
      <c r="F13" s="273"/>
      <c r="G13" s="273"/>
      <c r="H13" s="273"/>
      <c r="I13" s="273"/>
      <c r="J13" s="273"/>
      <c r="K13" s="273"/>
      <c r="L13" s="273"/>
      <c r="M13" s="273"/>
      <c r="N13" s="273"/>
      <c r="O13" s="273"/>
      <c r="P13" s="273"/>
      <c r="Q13" s="273"/>
      <c r="R13" s="273"/>
      <c r="S13" s="273"/>
      <c r="T13" s="273"/>
      <c r="U13" s="273"/>
      <c r="V13" s="273"/>
    </row>
    <row r="14" spans="1:22" s="95" customFormat="1" ht="15.75">
      <c r="A14" s="271"/>
      <c r="B14" s="271" t="s">
        <v>92</v>
      </c>
      <c r="C14" s="271"/>
      <c r="D14" s="271"/>
      <c r="E14" s="271"/>
      <c r="F14" s="271"/>
      <c r="G14" s="271"/>
      <c r="H14" s="271"/>
      <c r="I14" s="271"/>
      <c r="J14" s="271"/>
      <c r="K14" s="271"/>
      <c r="L14" s="271"/>
      <c r="M14" s="271"/>
      <c r="N14" s="271"/>
      <c r="O14" s="271"/>
      <c r="P14" s="271"/>
      <c r="Q14" s="271"/>
      <c r="R14" s="271"/>
      <c r="S14" s="271"/>
      <c r="T14" s="271"/>
      <c r="U14" s="271"/>
      <c r="V14" s="271"/>
    </row>
    <row r="15" spans="1:22" s="95" customFormat="1" ht="15.75">
      <c r="A15" s="271"/>
      <c r="B15" s="271" t="s">
        <v>93</v>
      </c>
      <c r="C15" s="271"/>
      <c r="D15" s="271"/>
      <c r="E15" s="271"/>
      <c r="F15" s="271"/>
      <c r="G15" s="271"/>
      <c r="H15" s="271"/>
      <c r="I15" s="271"/>
      <c r="J15" s="271"/>
      <c r="K15" s="271"/>
      <c r="L15" s="271"/>
      <c r="M15" s="271"/>
      <c r="N15" s="271"/>
      <c r="O15" s="271"/>
      <c r="P15" s="271"/>
      <c r="Q15" s="271"/>
      <c r="R15" s="271"/>
      <c r="S15" s="271"/>
      <c r="T15" s="271"/>
      <c r="U15" s="271"/>
      <c r="V15" s="271"/>
    </row>
    <row r="16" spans="1:22" s="95" customFormat="1" ht="15.75">
      <c r="A16" s="271"/>
      <c r="B16" s="271" t="s">
        <v>114</v>
      </c>
      <c r="C16" s="271"/>
      <c r="D16" s="271"/>
      <c r="E16" s="271"/>
      <c r="F16" s="271"/>
      <c r="G16" s="271"/>
      <c r="H16" s="271"/>
      <c r="I16" s="271"/>
      <c r="J16" s="271"/>
      <c r="K16" s="271"/>
      <c r="L16" s="271"/>
      <c r="M16" s="271"/>
      <c r="N16" s="271"/>
      <c r="O16" s="271"/>
      <c r="P16" s="271"/>
      <c r="Q16" s="271"/>
      <c r="R16" s="271"/>
      <c r="S16" s="271"/>
      <c r="T16" s="271"/>
      <c r="U16" s="271"/>
      <c r="V16" s="271"/>
    </row>
    <row r="17" spans="1:22" s="95" customFormat="1" ht="15.75">
      <c r="A17" s="271"/>
      <c r="B17" s="271" t="s">
        <v>115</v>
      </c>
      <c r="C17" s="271"/>
      <c r="D17" s="271"/>
      <c r="E17" s="271"/>
      <c r="F17" s="271"/>
      <c r="G17" s="271"/>
      <c r="H17" s="271"/>
      <c r="I17" s="271"/>
      <c r="J17" s="271"/>
      <c r="K17" s="271"/>
      <c r="L17" s="271"/>
      <c r="M17" s="271"/>
      <c r="N17" s="271"/>
      <c r="O17" s="271"/>
      <c r="P17" s="271"/>
      <c r="Q17" s="271"/>
      <c r="R17" s="271"/>
      <c r="S17" s="271"/>
      <c r="T17" s="271"/>
      <c r="U17" s="271"/>
      <c r="V17" s="271"/>
    </row>
    <row r="18" spans="1:22" s="95" customFormat="1" ht="15.75">
      <c r="A18" s="271"/>
      <c r="B18" s="271" t="s">
        <v>116</v>
      </c>
      <c r="C18" s="271"/>
      <c r="D18" s="271"/>
      <c r="E18" s="271"/>
      <c r="F18" s="271"/>
      <c r="G18" s="271"/>
      <c r="H18" s="271"/>
      <c r="I18" s="271"/>
      <c r="J18" s="271"/>
      <c r="K18" s="271"/>
      <c r="L18" s="271"/>
      <c r="M18" s="271"/>
      <c r="N18" s="271"/>
      <c r="O18" s="271"/>
      <c r="P18" s="271"/>
      <c r="Q18" s="271"/>
      <c r="R18" s="271"/>
      <c r="S18" s="271"/>
      <c r="T18" s="271"/>
      <c r="U18" s="271"/>
      <c r="V18" s="271"/>
    </row>
    <row r="19" spans="1:22" s="95" customFormat="1" ht="15.75">
      <c r="A19" s="271"/>
      <c r="B19" s="271" t="s">
        <v>117</v>
      </c>
      <c r="C19" s="271"/>
      <c r="D19" s="271"/>
      <c r="E19" s="271"/>
      <c r="F19" s="271"/>
      <c r="G19" s="271"/>
      <c r="H19" s="271"/>
      <c r="I19" s="271"/>
      <c r="J19" s="271"/>
      <c r="K19" s="271"/>
      <c r="L19" s="271"/>
      <c r="M19" s="271"/>
      <c r="N19" s="271"/>
      <c r="O19" s="271"/>
      <c r="P19" s="271"/>
      <c r="Q19" s="271"/>
      <c r="R19" s="271"/>
      <c r="S19" s="271"/>
      <c r="T19" s="271"/>
      <c r="U19" s="271"/>
      <c r="V19" s="271"/>
    </row>
    <row r="20" spans="1:22" s="95" customFormat="1" ht="15" customHeight="1">
      <c r="A20" s="271"/>
      <c r="B20" s="271" t="s">
        <v>94</v>
      </c>
      <c r="C20" s="271"/>
      <c r="D20" s="271"/>
      <c r="E20" s="271"/>
      <c r="F20" s="271"/>
      <c r="G20" s="271"/>
      <c r="H20" s="271"/>
      <c r="I20" s="271"/>
      <c r="J20" s="271"/>
      <c r="K20" s="271"/>
      <c r="L20" s="271"/>
      <c r="M20" s="271"/>
      <c r="N20" s="271"/>
      <c r="O20" s="271"/>
      <c r="P20" s="271"/>
      <c r="Q20" s="271"/>
      <c r="R20" s="271"/>
      <c r="S20" s="271"/>
      <c r="T20" s="271"/>
      <c r="U20" s="271"/>
      <c r="V20" s="271"/>
    </row>
    <row r="21" spans="1:22" s="95" customFormat="1" ht="15" customHeight="1">
      <c r="A21" s="271"/>
      <c r="B21" s="271" t="s">
        <v>118</v>
      </c>
      <c r="C21" s="271"/>
      <c r="D21" s="271"/>
      <c r="E21" s="271"/>
      <c r="F21" s="271"/>
      <c r="G21" s="271"/>
      <c r="H21" s="271"/>
      <c r="I21" s="271"/>
      <c r="J21" s="271"/>
      <c r="K21" s="271"/>
      <c r="L21" s="271"/>
      <c r="M21" s="271"/>
      <c r="N21" s="271"/>
      <c r="O21" s="271"/>
      <c r="P21" s="271"/>
      <c r="Q21" s="271"/>
      <c r="R21" s="271"/>
      <c r="S21" s="271"/>
      <c r="T21" s="271"/>
      <c r="U21" s="271"/>
      <c r="V21" s="271"/>
    </row>
    <row r="22" spans="1:22" s="46" customFormat="1" ht="15" customHeight="1">
      <c r="A22" s="273"/>
      <c r="B22" s="271" t="s">
        <v>96</v>
      </c>
      <c r="C22" s="273"/>
      <c r="D22" s="273"/>
      <c r="E22" s="273"/>
      <c r="F22" s="273"/>
      <c r="G22" s="273"/>
      <c r="H22" s="273"/>
      <c r="I22" s="273"/>
      <c r="J22" s="273"/>
      <c r="K22" s="273"/>
      <c r="L22" s="273"/>
      <c r="M22" s="273"/>
      <c r="N22" s="273"/>
      <c r="O22" s="273"/>
      <c r="P22" s="273"/>
      <c r="Q22" s="273"/>
      <c r="R22" s="273"/>
      <c r="S22" s="273"/>
      <c r="T22" s="273"/>
      <c r="U22" s="273"/>
      <c r="V22" s="273"/>
    </row>
    <row r="23" spans="1:22" s="95" customFormat="1" ht="15" customHeight="1">
      <c r="A23" s="271"/>
      <c r="B23" s="271" t="s">
        <v>119</v>
      </c>
      <c r="C23" s="271"/>
      <c r="D23" s="271"/>
      <c r="E23" s="271"/>
      <c r="F23" s="271"/>
      <c r="G23" s="271"/>
      <c r="H23" s="271"/>
      <c r="I23" s="271"/>
      <c r="J23" s="271"/>
      <c r="K23" s="271"/>
      <c r="L23" s="271"/>
      <c r="M23" s="271"/>
      <c r="N23" s="271"/>
      <c r="O23" s="271"/>
      <c r="P23" s="271"/>
      <c r="Q23" s="271"/>
      <c r="R23" s="271"/>
      <c r="S23" s="271"/>
      <c r="T23" s="271"/>
      <c r="U23" s="271"/>
      <c r="V23" s="271"/>
    </row>
    <row r="24" spans="1:22" s="95" customFormat="1" ht="15.75" customHeight="1">
      <c r="A24" s="271"/>
      <c r="B24" s="271" t="s">
        <v>120</v>
      </c>
      <c r="C24" s="271"/>
      <c r="D24" s="271"/>
      <c r="E24" s="271"/>
      <c r="F24" s="271"/>
      <c r="G24" s="271"/>
      <c r="H24" s="271"/>
      <c r="I24" s="271"/>
      <c r="J24" s="271"/>
      <c r="K24" s="271"/>
      <c r="L24" s="271"/>
      <c r="M24" s="271"/>
      <c r="N24" s="271"/>
      <c r="O24" s="271"/>
      <c r="P24" s="271"/>
      <c r="Q24" s="271"/>
      <c r="R24" s="271"/>
      <c r="S24" s="271"/>
      <c r="T24" s="271"/>
      <c r="U24" s="271"/>
      <c r="V24" s="271"/>
    </row>
    <row r="25" spans="1:22" s="95" customFormat="1" ht="15.75" customHeight="1">
      <c r="A25" s="271"/>
      <c r="B25" s="271" t="s">
        <v>97</v>
      </c>
      <c r="C25" s="271"/>
      <c r="D25" s="271"/>
      <c r="E25" s="271"/>
      <c r="F25" s="271"/>
      <c r="G25" s="271"/>
      <c r="H25" s="271"/>
      <c r="I25" s="271"/>
      <c r="J25" s="271"/>
      <c r="K25" s="271"/>
      <c r="L25" s="271"/>
      <c r="M25" s="271"/>
      <c r="N25" s="271"/>
      <c r="O25" s="271"/>
      <c r="P25" s="271"/>
      <c r="Q25" s="271"/>
      <c r="R25" s="271"/>
      <c r="S25" s="271"/>
      <c r="T25" s="271"/>
      <c r="U25" s="271"/>
      <c r="V25" s="271"/>
    </row>
    <row r="26" spans="1:22" s="95" customFormat="1" ht="15.75">
      <c r="A26" s="271"/>
      <c r="B26" s="271" t="s">
        <v>121</v>
      </c>
      <c r="C26" s="271"/>
      <c r="D26" s="271"/>
      <c r="E26" s="271"/>
      <c r="F26" s="271"/>
      <c r="G26" s="271"/>
      <c r="H26" s="271"/>
      <c r="I26" s="271"/>
      <c r="J26" s="271"/>
      <c r="K26" s="271"/>
      <c r="L26" s="271"/>
      <c r="M26" s="271"/>
      <c r="N26" s="271"/>
      <c r="O26" s="271"/>
      <c r="P26" s="271"/>
      <c r="Q26" s="271"/>
      <c r="R26" s="271"/>
      <c r="S26" s="271"/>
      <c r="T26" s="271"/>
      <c r="U26" s="271"/>
      <c r="V26" s="271"/>
    </row>
    <row r="27" spans="1:22" s="95" customFormat="1" ht="15.75">
      <c r="A27" s="271"/>
      <c r="B27" s="271" t="s">
        <v>95</v>
      </c>
      <c r="C27" s="271"/>
      <c r="D27" s="271"/>
      <c r="E27" s="271"/>
      <c r="F27" s="271"/>
      <c r="G27" s="271"/>
      <c r="H27" s="271"/>
      <c r="I27" s="271"/>
      <c r="J27" s="271"/>
      <c r="K27" s="271"/>
      <c r="L27" s="271"/>
      <c r="M27" s="271"/>
      <c r="N27" s="271"/>
      <c r="O27" s="271"/>
      <c r="P27" s="271"/>
      <c r="Q27" s="271"/>
      <c r="R27" s="271"/>
      <c r="S27" s="271"/>
      <c r="T27" s="271"/>
      <c r="U27" s="271"/>
      <c r="V27" s="271"/>
    </row>
    <row r="28" spans="1:22" s="95" customFormat="1" ht="15.75">
      <c r="A28" s="271"/>
      <c r="B28" s="271" t="s">
        <v>122</v>
      </c>
      <c r="C28" s="271"/>
      <c r="D28" s="271"/>
      <c r="E28" s="271"/>
      <c r="F28" s="271"/>
      <c r="G28" s="271"/>
      <c r="H28" s="271"/>
      <c r="I28" s="271"/>
      <c r="J28" s="271"/>
      <c r="K28" s="271"/>
      <c r="L28" s="271"/>
      <c r="M28" s="271"/>
      <c r="N28" s="271"/>
      <c r="O28" s="271"/>
      <c r="P28" s="271"/>
      <c r="Q28" s="271"/>
      <c r="R28" s="271"/>
      <c r="S28" s="271"/>
      <c r="T28" s="271"/>
      <c r="U28" s="271"/>
      <c r="V28" s="271"/>
    </row>
    <row r="29" spans="1:22" s="95" customFormat="1" ht="15.75">
      <c r="A29" s="271"/>
      <c r="B29" s="271" t="s">
        <v>123</v>
      </c>
      <c r="C29" s="271"/>
      <c r="D29" s="271"/>
      <c r="E29" s="271"/>
      <c r="F29" s="271"/>
      <c r="G29" s="271"/>
      <c r="H29" s="271"/>
      <c r="I29" s="271"/>
      <c r="J29" s="271"/>
      <c r="K29" s="271"/>
      <c r="L29" s="271"/>
      <c r="M29" s="271"/>
      <c r="N29" s="271"/>
      <c r="O29" s="271"/>
      <c r="P29" s="271"/>
      <c r="Q29" s="271"/>
      <c r="R29" s="271"/>
      <c r="S29" s="271"/>
      <c r="T29" s="271"/>
      <c r="U29" s="271"/>
      <c r="V29" s="271"/>
    </row>
    <row r="30" spans="1:22" s="95" customFormat="1" ht="15.75">
      <c r="A30" s="271"/>
      <c r="B30" s="271" t="s">
        <v>124</v>
      </c>
      <c r="C30" s="271"/>
      <c r="D30" s="271"/>
      <c r="E30" s="271"/>
      <c r="F30" s="271"/>
      <c r="G30" s="271"/>
      <c r="H30" s="271"/>
      <c r="I30" s="271"/>
      <c r="J30" s="271"/>
      <c r="K30" s="271"/>
      <c r="L30" s="271"/>
      <c r="M30" s="271"/>
      <c r="N30" s="271"/>
      <c r="O30" s="271"/>
      <c r="P30" s="271"/>
      <c r="Q30" s="271"/>
      <c r="R30" s="271"/>
      <c r="S30" s="271"/>
      <c r="T30" s="271"/>
      <c r="U30" s="271"/>
      <c r="V30" s="271"/>
    </row>
    <row r="31" spans="1:22" s="95" customFormat="1" ht="15.75">
      <c r="A31" s="271"/>
      <c r="B31" s="271" t="s">
        <v>99</v>
      </c>
      <c r="C31" s="271"/>
      <c r="D31" s="271"/>
      <c r="E31" s="271"/>
      <c r="F31" s="271"/>
      <c r="G31" s="271"/>
      <c r="H31" s="271"/>
      <c r="I31" s="271"/>
      <c r="J31" s="271"/>
      <c r="K31" s="271"/>
      <c r="L31" s="271"/>
      <c r="M31" s="271"/>
      <c r="N31" s="271"/>
      <c r="O31" s="271"/>
      <c r="P31" s="271"/>
      <c r="Q31" s="271"/>
      <c r="R31" s="271"/>
      <c r="S31" s="271"/>
      <c r="T31" s="271"/>
      <c r="U31" s="271"/>
      <c r="V31" s="271"/>
    </row>
    <row r="32" spans="1:22" s="95" customFormat="1" ht="15.75">
      <c r="A32" s="271"/>
      <c r="B32" s="271" t="s">
        <v>100</v>
      </c>
      <c r="C32" s="271"/>
      <c r="D32" s="271"/>
      <c r="E32" s="271"/>
      <c r="F32" s="271"/>
      <c r="G32" s="271"/>
      <c r="H32" s="271"/>
      <c r="I32" s="271"/>
      <c r="J32" s="271"/>
      <c r="K32" s="271"/>
      <c r="L32" s="271"/>
      <c r="M32" s="271"/>
      <c r="N32" s="271"/>
      <c r="O32" s="271"/>
      <c r="P32" s="271"/>
      <c r="Q32" s="271"/>
      <c r="R32" s="271"/>
      <c r="S32" s="271"/>
      <c r="T32" s="271"/>
      <c r="U32" s="271"/>
      <c r="V32" s="271"/>
    </row>
    <row r="33" spans="1:22" s="95" customFormat="1" ht="15.75">
      <c r="A33" s="271"/>
      <c r="B33" s="271" t="s">
        <v>125</v>
      </c>
      <c r="C33" s="271"/>
      <c r="D33" s="271"/>
      <c r="E33" s="271"/>
      <c r="F33" s="271"/>
      <c r="G33" s="271"/>
      <c r="H33" s="271"/>
      <c r="I33" s="271"/>
      <c r="J33" s="271"/>
      <c r="K33" s="271"/>
      <c r="L33" s="271"/>
      <c r="M33" s="271"/>
      <c r="N33" s="271"/>
      <c r="O33" s="271"/>
      <c r="P33" s="271"/>
      <c r="Q33" s="271"/>
      <c r="R33" s="271"/>
      <c r="S33" s="271"/>
      <c r="T33" s="271"/>
      <c r="U33" s="271"/>
      <c r="V33" s="271"/>
    </row>
    <row r="34" spans="1:22" s="95" customFormat="1" ht="15.75">
      <c r="A34" s="271"/>
      <c r="B34" s="271" t="s">
        <v>126</v>
      </c>
      <c r="C34" s="271"/>
      <c r="D34" s="271"/>
      <c r="E34" s="271"/>
      <c r="F34" s="271"/>
      <c r="G34" s="271"/>
      <c r="H34" s="271"/>
      <c r="I34" s="271"/>
      <c r="J34" s="271"/>
      <c r="K34" s="271"/>
      <c r="L34" s="271"/>
      <c r="M34" s="271"/>
      <c r="N34" s="271"/>
      <c r="O34" s="271"/>
      <c r="P34" s="271"/>
      <c r="Q34" s="271"/>
      <c r="R34" s="271"/>
      <c r="S34" s="271"/>
      <c r="T34" s="271"/>
      <c r="U34" s="271"/>
      <c r="V34" s="271"/>
    </row>
    <row r="35" spans="1:22" s="46" customFormat="1" ht="15.75">
      <c r="A35" s="273"/>
      <c r="B35" s="271" t="s">
        <v>647</v>
      </c>
      <c r="C35" s="273"/>
      <c r="D35" s="273"/>
      <c r="E35" s="273"/>
      <c r="F35" s="273"/>
      <c r="G35" s="273"/>
      <c r="H35" s="273"/>
      <c r="I35" s="273"/>
      <c r="J35" s="273"/>
      <c r="K35" s="273"/>
      <c r="L35" s="273"/>
      <c r="M35" s="273"/>
      <c r="N35" s="273"/>
      <c r="O35" s="273"/>
      <c r="P35" s="273"/>
      <c r="Q35" s="273"/>
      <c r="R35" s="273"/>
      <c r="S35" s="273"/>
      <c r="T35" s="273"/>
      <c r="U35" s="273"/>
      <c r="V35" s="273"/>
    </row>
    <row r="36" spans="1:22" s="95" customFormat="1" ht="15.75">
      <c r="A36" s="271"/>
      <c r="B36" s="271"/>
      <c r="C36" s="271"/>
      <c r="D36" s="271"/>
      <c r="E36" s="271"/>
      <c r="F36" s="271"/>
      <c r="G36" s="271"/>
      <c r="H36" s="271"/>
      <c r="I36" s="271"/>
      <c r="J36" s="271"/>
      <c r="K36" s="271"/>
      <c r="L36" s="271"/>
      <c r="M36" s="271"/>
      <c r="N36" s="271"/>
      <c r="O36" s="271"/>
      <c r="P36" s="271"/>
      <c r="Q36" s="271"/>
      <c r="R36" s="271"/>
      <c r="S36" s="271"/>
      <c r="T36" s="271"/>
      <c r="U36" s="271"/>
      <c r="V36" s="271"/>
    </row>
    <row r="37" spans="1:22" s="95" customFormat="1" ht="13.5" customHeight="1">
      <c r="A37" s="271"/>
      <c r="B37" s="274" t="s">
        <v>127</v>
      </c>
      <c r="C37" s="271"/>
      <c r="D37" s="271"/>
      <c r="E37" s="271"/>
      <c r="F37" s="271"/>
      <c r="G37" s="271"/>
      <c r="H37" s="271"/>
      <c r="I37" s="271"/>
      <c r="J37" s="271"/>
      <c r="K37" s="271"/>
      <c r="L37" s="271"/>
      <c r="M37" s="271"/>
      <c r="N37" s="271"/>
      <c r="O37" s="271"/>
      <c r="P37" s="271"/>
      <c r="Q37" s="271"/>
      <c r="R37" s="271"/>
      <c r="S37" s="271"/>
      <c r="T37" s="271"/>
      <c r="U37" s="271"/>
      <c r="V37" s="271"/>
    </row>
    <row r="38" spans="1:22" s="95" customFormat="1" ht="6" customHeight="1">
      <c r="A38" s="271"/>
      <c r="B38" s="271"/>
      <c r="C38" s="271"/>
      <c r="D38" s="271"/>
      <c r="E38" s="271"/>
      <c r="F38" s="271"/>
      <c r="G38" s="271"/>
      <c r="H38" s="271"/>
      <c r="I38" s="271"/>
      <c r="J38" s="271"/>
      <c r="K38" s="271"/>
      <c r="L38" s="271"/>
      <c r="M38" s="271"/>
      <c r="N38" s="271"/>
      <c r="O38" s="271"/>
      <c r="P38" s="271"/>
      <c r="Q38" s="271"/>
      <c r="R38" s="271"/>
      <c r="S38" s="271"/>
      <c r="T38" s="271"/>
      <c r="U38" s="271"/>
      <c r="V38" s="271"/>
    </row>
    <row r="39" spans="1:22" s="95" customFormat="1" ht="15.75">
      <c r="A39" s="271"/>
      <c r="B39" s="271" t="s">
        <v>128</v>
      </c>
      <c r="C39" s="271"/>
      <c r="D39" s="271"/>
      <c r="E39" s="271"/>
      <c r="F39" s="271"/>
      <c r="G39" s="271"/>
      <c r="H39" s="271"/>
      <c r="I39" s="271"/>
      <c r="J39" s="271"/>
      <c r="K39" s="271"/>
      <c r="L39" s="271"/>
      <c r="M39" s="271"/>
      <c r="N39" s="271"/>
      <c r="O39" s="271"/>
      <c r="P39" s="271"/>
      <c r="Q39" s="271"/>
      <c r="R39" s="271"/>
      <c r="S39" s="271"/>
      <c r="T39" s="271"/>
      <c r="U39" s="271"/>
      <c r="V39" s="271"/>
    </row>
    <row r="40" spans="1:22" s="95" customFormat="1" ht="15.75">
      <c r="A40" s="271"/>
      <c r="B40" s="271" t="s">
        <v>129</v>
      </c>
      <c r="C40" s="271"/>
      <c r="D40" s="271"/>
      <c r="E40" s="271"/>
      <c r="F40" s="271"/>
      <c r="G40" s="271"/>
      <c r="H40" s="271"/>
      <c r="I40" s="271"/>
      <c r="J40" s="271"/>
      <c r="K40" s="271"/>
      <c r="L40" s="271"/>
      <c r="M40" s="271"/>
      <c r="N40" s="271"/>
      <c r="O40" s="271"/>
      <c r="P40" s="271"/>
      <c r="Q40" s="271"/>
      <c r="R40" s="271"/>
      <c r="S40" s="271"/>
      <c r="T40" s="271"/>
      <c r="U40" s="271"/>
      <c r="V40" s="271"/>
    </row>
    <row r="41" spans="1:22" s="95" customFormat="1" ht="15.75">
      <c r="A41" s="271"/>
      <c r="B41" s="271" t="s">
        <v>130</v>
      </c>
      <c r="C41" s="271"/>
      <c r="D41" s="271"/>
      <c r="E41" s="271"/>
      <c r="F41" s="271"/>
      <c r="G41" s="271"/>
      <c r="H41" s="271"/>
      <c r="I41" s="271"/>
      <c r="J41" s="271"/>
      <c r="K41" s="271"/>
      <c r="L41" s="271"/>
      <c r="M41" s="271"/>
      <c r="N41" s="271"/>
      <c r="O41" s="271"/>
      <c r="P41" s="271"/>
      <c r="Q41" s="271"/>
      <c r="R41" s="271"/>
      <c r="S41" s="271"/>
      <c r="T41" s="271"/>
      <c r="U41" s="271"/>
      <c r="V41" s="271"/>
    </row>
    <row r="42" spans="1:22" s="95" customFormat="1" ht="15.75">
      <c r="A42" s="271"/>
      <c r="B42" s="271" t="s">
        <v>131</v>
      </c>
      <c r="C42" s="271"/>
      <c r="D42" s="271"/>
      <c r="E42" s="271"/>
      <c r="F42" s="271"/>
      <c r="G42" s="271"/>
      <c r="H42" s="271"/>
      <c r="I42" s="271"/>
      <c r="J42" s="271"/>
      <c r="K42" s="271"/>
      <c r="L42" s="271"/>
      <c r="M42" s="271"/>
      <c r="N42" s="271"/>
      <c r="O42" s="271"/>
      <c r="P42" s="271"/>
      <c r="Q42" s="271"/>
      <c r="R42" s="271"/>
      <c r="S42" s="271"/>
      <c r="T42" s="271"/>
      <c r="U42" s="271"/>
      <c r="V42" s="271"/>
    </row>
    <row r="43" spans="1:22" s="95" customFormat="1" ht="15.75">
      <c r="A43" s="271"/>
      <c r="B43" s="271" t="s">
        <v>244</v>
      </c>
      <c r="C43" s="271"/>
      <c r="D43" s="271"/>
      <c r="E43" s="271"/>
      <c r="F43" s="271"/>
      <c r="G43" s="271"/>
      <c r="H43" s="271"/>
      <c r="I43" s="271"/>
      <c r="J43" s="271"/>
      <c r="K43" s="271"/>
      <c r="L43" s="271"/>
      <c r="M43" s="271"/>
      <c r="N43" s="271"/>
      <c r="O43" s="271"/>
      <c r="P43" s="271"/>
      <c r="Q43" s="271"/>
      <c r="R43" s="271"/>
      <c r="S43" s="271"/>
      <c r="T43" s="271"/>
      <c r="U43" s="271"/>
      <c r="V43" s="271"/>
    </row>
    <row r="44" spans="1:22" s="95" customFormat="1" ht="15.75">
      <c r="A44" s="271"/>
      <c r="B44" s="271"/>
      <c r="C44" s="271"/>
      <c r="D44" s="271"/>
      <c r="E44" s="271"/>
      <c r="F44" s="271"/>
      <c r="G44" s="271"/>
      <c r="H44" s="271"/>
      <c r="I44" s="271"/>
      <c r="J44" s="271"/>
      <c r="K44" s="271"/>
      <c r="L44" s="271"/>
      <c r="M44" s="271"/>
      <c r="N44" s="271"/>
      <c r="O44" s="271"/>
      <c r="P44" s="271"/>
      <c r="Q44" s="271"/>
      <c r="R44" s="271"/>
      <c r="S44" s="271"/>
      <c r="T44" s="271"/>
      <c r="U44" s="271"/>
      <c r="V44" s="271"/>
    </row>
    <row r="45" spans="1:22" s="95" customFormat="1" ht="15.75">
      <c r="A45" s="271"/>
      <c r="B45" s="274" t="s">
        <v>245</v>
      </c>
      <c r="C45" s="271"/>
      <c r="D45" s="271"/>
      <c r="E45" s="271"/>
      <c r="F45" s="271"/>
      <c r="G45" s="271"/>
      <c r="H45" s="271"/>
      <c r="I45" s="271"/>
      <c r="J45" s="271"/>
      <c r="K45" s="271"/>
      <c r="L45" s="271"/>
      <c r="M45" s="271"/>
      <c r="N45" s="271"/>
      <c r="O45" s="271"/>
      <c r="P45" s="271"/>
      <c r="Q45" s="271"/>
      <c r="R45" s="271"/>
      <c r="S45" s="271"/>
      <c r="T45" s="271"/>
      <c r="U45" s="271"/>
      <c r="V45" s="271"/>
    </row>
    <row r="46" spans="1:22" s="95" customFormat="1" ht="15.75">
      <c r="A46" s="271"/>
      <c r="B46" s="271"/>
      <c r="C46" s="271"/>
      <c r="D46" s="271"/>
      <c r="E46" s="271"/>
      <c r="F46" s="271"/>
      <c r="G46" s="271"/>
      <c r="H46" s="271"/>
      <c r="I46" s="271"/>
      <c r="J46" s="271"/>
      <c r="K46" s="271"/>
      <c r="L46" s="271"/>
      <c r="M46" s="271"/>
      <c r="N46" s="271"/>
      <c r="O46" s="271"/>
      <c r="P46" s="271"/>
      <c r="Q46" s="271"/>
      <c r="R46" s="271"/>
      <c r="S46" s="271"/>
      <c r="T46" s="271"/>
      <c r="U46" s="271"/>
      <c r="V46" s="271"/>
    </row>
    <row r="47" spans="1:22" s="95" customFormat="1" ht="15.75">
      <c r="A47" s="271"/>
      <c r="B47" s="271" t="s">
        <v>587</v>
      </c>
      <c r="C47" s="271"/>
      <c r="D47" s="271"/>
      <c r="E47" s="271"/>
      <c r="F47" s="271"/>
      <c r="G47" s="271"/>
      <c r="H47" s="271"/>
      <c r="I47" s="271"/>
      <c r="J47" s="271"/>
      <c r="K47" s="271"/>
      <c r="L47" s="271"/>
      <c r="M47" s="271"/>
      <c r="N47" s="271"/>
      <c r="O47" s="271"/>
      <c r="P47" s="271"/>
      <c r="Q47" s="271"/>
      <c r="R47" s="271"/>
      <c r="S47" s="271"/>
      <c r="T47" s="271"/>
      <c r="U47" s="271"/>
      <c r="V47" s="271"/>
    </row>
    <row r="48" spans="1:22" s="95" customFormat="1" ht="15.75">
      <c r="A48" s="271"/>
      <c r="B48" s="271" t="s">
        <v>246</v>
      </c>
      <c r="C48" s="271"/>
      <c r="D48" s="271"/>
      <c r="E48" s="271"/>
      <c r="F48" s="271"/>
      <c r="G48" s="271"/>
      <c r="H48" s="271"/>
      <c r="I48" s="271"/>
      <c r="J48" s="271"/>
      <c r="K48" s="271"/>
      <c r="L48" s="271"/>
      <c r="M48" s="271"/>
      <c r="N48" s="271"/>
      <c r="O48" s="271"/>
      <c r="P48" s="271"/>
      <c r="Q48" s="271"/>
      <c r="R48" s="271"/>
      <c r="S48" s="271"/>
      <c r="T48" s="271"/>
      <c r="U48" s="271"/>
      <c r="V48" s="271"/>
    </row>
    <row r="49" spans="1:22" s="95" customFormat="1" ht="15.75">
      <c r="A49" s="271"/>
      <c r="B49" s="271" t="s">
        <v>247</v>
      </c>
      <c r="C49" s="271"/>
      <c r="D49" s="271"/>
      <c r="E49" s="271"/>
      <c r="F49" s="271"/>
      <c r="G49" s="271"/>
      <c r="H49" s="271"/>
      <c r="I49" s="271"/>
      <c r="J49" s="271"/>
      <c r="K49" s="271"/>
      <c r="L49" s="271"/>
      <c r="M49" s="271"/>
      <c r="N49" s="271"/>
      <c r="O49" s="271"/>
      <c r="P49" s="271"/>
      <c r="Q49" s="271"/>
      <c r="R49" s="271"/>
      <c r="S49" s="271"/>
      <c r="T49" s="271"/>
      <c r="U49" s="271"/>
      <c r="V49" s="271"/>
    </row>
    <row r="50" spans="1:22" s="95" customFormat="1" ht="15.75">
      <c r="A50" s="271"/>
      <c r="B50" s="271" t="s">
        <v>248</v>
      </c>
      <c r="C50" s="271"/>
      <c r="D50" s="271"/>
      <c r="E50" s="271"/>
      <c r="F50" s="271"/>
      <c r="G50" s="271"/>
      <c r="H50" s="271"/>
      <c r="I50" s="271"/>
      <c r="J50" s="271"/>
      <c r="K50" s="271"/>
      <c r="L50" s="271"/>
      <c r="M50" s="271"/>
      <c r="N50" s="271"/>
      <c r="O50" s="271"/>
      <c r="P50" s="271"/>
      <c r="Q50" s="271"/>
      <c r="R50" s="271"/>
      <c r="S50" s="271"/>
      <c r="T50" s="271"/>
      <c r="U50" s="271"/>
      <c r="V50" s="271"/>
    </row>
    <row r="51" spans="1:22" s="95" customFormat="1" ht="15.75">
      <c r="A51" s="271"/>
      <c r="B51" s="271" t="s">
        <v>249</v>
      </c>
      <c r="C51" s="271"/>
      <c r="D51" s="271"/>
      <c r="E51" s="271"/>
      <c r="F51" s="271"/>
      <c r="G51" s="271"/>
      <c r="H51" s="271"/>
      <c r="I51" s="271"/>
      <c r="J51" s="271"/>
      <c r="K51" s="271"/>
      <c r="L51" s="271"/>
      <c r="M51" s="271"/>
      <c r="N51" s="271"/>
      <c r="O51" s="271"/>
      <c r="P51" s="271"/>
      <c r="Q51" s="271"/>
      <c r="R51" s="271"/>
      <c r="S51" s="271"/>
      <c r="T51" s="271"/>
      <c r="U51" s="271"/>
      <c r="V51" s="271"/>
    </row>
    <row r="52" spans="1:22" s="95" customFormat="1" ht="15.75">
      <c r="A52" s="271"/>
      <c r="B52" s="271" t="s">
        <v>250</v>
      </c>
      <c r="C52" s="271"/>
      <c r="D52" s="271"/>
      <c r="E52" s="271"/>
      <c r="F52" s="271"/>
      <c r="G52" s="271"/>
      <c r="H52" s="271"/>
      <c r="I52" s="271"/>
      <c r="J52" s="271"/>
      <c r="K52" s="271"/>
      <c r="L52" s="271"/>
      <c r="M52" s="271"/>
      <c r="N52" s="271"/>
      <c r="O52" s="271"/>
      <c r="P52" s="271"/>
      <c r="Q52" s="271"/>
      <c r="R52" s="271"/>
      <c r="S52" s="271"/>
      <c r="T52" s="271"/>
      <c r="U52" s="271"/>
      <c r="V52" s="271"/>
    </row>
    <row r="53" spans="1:22" s="95" customFormat="1" ht="15.75">
      <c r="A53" s="271"/>
      <c r="B53" s="271" t="s">
        <v>588</v>
      </c>
      <c r="C53" s="271"/>
      <c r="D53" s="271"/>
      <c r="E53" s="271"/>
      <c r="F53" s="271"/>
      <c r="G53" s="271"/>
      <c r="H53" s="271"/>
      <c r="I53" s="271"/>
      <c r="J53" s="271"/>
      <c r="K53" s="271"/>
      <c r="L53" s="271"/>
      <c r="M53" s="271"/>
      <c r="N53" s="271"/>
      <c r="O53" s="271"/>
      <c r="P53" s="271"/>
      <c r="Q53" s="271"/>
      <c r="R53" s="271"/>
      <c r="S53" s="271"/>
      <c r="T53" s="271"/>
      <c r="U53" s="271"/>
      <c r="V53" s="271"/>
    </row>
    <row r="54" spans="1:22" s="95" customFormat="1" ht="15.75">
      <c r="A54" s="271"/>
      <c r="B54" s="271" t="s">
        <v>589</v>
      </c>
      <c r="C54" s="271"/>
      <c r="D54" s="271"/>
      <c r="E54" s="271"/>
      <c r="F54" s="271"/>
      <c r="G54" s="271"/>
      <c r="H54" s="271"/>
      <c r="I54" s="271"/>
      <c r="J54" s="271"/>
      <c r="K54" s="271"/>
      <c r="L54" s="271"/>
      <c r="M54" s="271"/>
      <c r="N54" s="271"/>
      <c r="O54" s="271"/>
      <c r="P54" s="271"/>
      <c r="Q54" s="271"/>
      <c r="R54" s="271"/>
      <c r="S54" s="271"/>
      <c r="T54" s="271"/>
      <c r="U54" s="271"/>
      <c r="V54" s="271"/>
    </row>
    <row r="55" spans="1:22" s="95" customFormat="1" ht="15.75">
      <c r="A55" s="271"/>
      <c r="B55" s="275" t="s">
        <v>251</v>
      </c>
      <c r="C55" s="271"/>
      <c r="D55" s="271"/>
      <c r="E55" s="271"/>
      <c r="F55" s="271"/>
      <c r="G55" s="271"/>
      <c r="H55" s="271"/>
      <c r="I55" s="271"/>
      <c r="J55" s="271"/>
      <c r="K55" s="271"/>
      <c r="L55" s="271"/>
      <c r="M55" s="271"/>
      <c r="N55" s="271"/>
      <c r="O55" s="271"/>
      <c r="P55" s="271"/>
      <c r="Q55" s="271"/>
      <c r="R55" s="271"/>
      <c r="S55" s="271"/>
      <c r="T55" s="271"/>
      <c r="U55" s="271"/>
      <c r="V55" s="271"/>
    </row>
    <row r="56" spans="1:22" s="46" customFormat="1" ht="15.75">
      <c r="A56" s="273"/>
      <c r="B56" s="275" t="s">
        <v>270</v>
      </c>
      <c r="C56" s="273"/>
      <c r="D56" s="273"/>
      <c r="E56" s="273"/>
      <c r="F56" s="273"/>
      <c r="G56" s="273"/>
      <c r="H56" s="273"/>
      <c r="I56" s="273"/>
      <c r="J56" s="273"/>
      <c r="K56" s="273"/>
      <c r="L56" s="273"/>
      <c r="M56" s="273"/>
      <c r="N56" s="273"/>
      <c r="O56" s="273"/>
      <c r="P56" s="273"/>
      <c r="Q56" s="273"/>
      <c r="R56" s="273"/>
      <c r="S56" s="273"/>
      <c r="T56" s="273"/>
      <c r="U56" s="273"/>
      <c r="V56" s="273"/>
    </row>
    <row r="57" spans="1:22" s="95" customFormat="1" ht="15.75">
      <c r="A57" s="271"/>
      <c r="B57" s="271" t="s">
        <v>252</v>
      </c>
      <c r="C57" s="271"/>
      <c r="D57" s="271"/>
      <c r="E57" s="271"/>
      <c r="F57" s="271"/>
      <c r="G57" s="271"/>
      <c r="H57" s="271"/>
      <c r="I57" s="271"/>
      <c r="J57" s="271"/>
      <c r="K57" s="271"/>
      <c r="L57" s="271"/>
      <c r="M57" s="271"/>
      <c r="N57" s="271"/>
      <c r="O57" s="271"/>
      <c r="P57" s="271"/>
      <c r="Q57" s="271"/>
      <c r="R57" s="271"/>
      <c r="S57" s="271"/>
      <c r="T57" s="271"/>
      <c r="U57" s="271"/>
      <c r="V57" s="271"/>
    </row>
    <row r="58" spans="1:22" s="95" customFormat="1" ht="15.75">
      <c r="A58" s="271"/>
      <c r="B58" s="271" t="s">
        <v>76</v>
      </c>
      <c r="C58" s="271"/>
      <c r="D58" s="271"/>
      <c r="E58" s="271"/>
      <c r="F58" s="271"/>
      <c r="G58" s="271"/>
      <c r="H58" s="271"/>
      <c r="I58" s="271"/>
      <c r="J58" s="271"/>
      <c r="K58" s="271"/>
      <c r="L58" s="271"/>
      <c r="M58" s="271"/>
      <c r="N58" s="271"/>
      <c r="O58" s="271"/>
      <c r="P58" s="271"/>
      <c r="Q58" s="271"/>
      <c r="R58" s="271"/>
      <c r="S58" s="271"/>
      <c r="T58" s="271"/>
      <c r="U58" s="271"/>
      <c r="V58" s="271"/>
    </row>
    <row r="59" spans="1:22" s="95" customFormat="1" ht="15.75">
      <c r="A59" s="271"/>
      <c r="B59" s="271" t="s">
        <v>257</v>
      </c>
      <c r="C59" s="271"/>
      <c r="D59" s="271"/>
      <c r="E59" s="271"/>
      <c r="F59" s="271"/>
      <c r="G59" s="271"/>
      <c r="H59" s="271"/>
      <c r="I59" s="271"/>
      <c r="J59" s="271"/>
      <c r="K59" s="271"/>
      <c r="L59" s="271"/>
      <c r="M59" s="271"/>
      <c r="N59" s="271"/>
      <c r="O59" s="271"/>
      <c r="P59" s="271"/>
      <c r="Q59" s="271"/>
      <c r="R59" s="271"/>
      <c r="S59" s="271"/>
      <c r="T59" s="271"/>
      <c r="U59" s="271"/>
      <c r="V59" s="271"/>
    </row>
    <row r="60" spans="1:22" s="95" customFormat="1" ht="15.75">
      <c r="A60" s="271"/>
      <c r="B60" s="271" t="s">
        <v>258</v>
      </c>
      <c r="C60" s="271"/>
      <c r="D60" s="271"/>
      <c r="E60" s="271"/>
      <c r="F60" s="271"/>
      <c r="G60" s="271"/>
      <c r="H60" s="271"/>
      <c r="I60" s="271"/>
      <c r="J60" s="271"/>
      <c r="K60" s="271"/>
      <c r="L60" s="271"/>
      <c r="M60" s="271"/>
      <c r="N60" s="271"/>
      <c r="O60" s="271"/>
      <c r="P60" s="271"/>
      <c r="Q60" s="271"/>
      <c r="R60" s="271"/>
      <c r="S60" s="271"/>
      <c r="T60" s="271"/>
      <c r="U60" s="271"/>
      <c r="V60" s="271"/>
    </row>
    <row r="61" spans="1:22" s="46" customFormat="1" ht="15.75">
      <c r="A61" s="273"/>
      <c r="B61" s="275" t="s">
        <v>590</v>
      </c>
      <c r="C61" s="273"/>
      <c r="D61" s="273"/>
      <c r="E61" s="273"/>
      <c r="F61" s="273"/>
      <c r="G61" s="273"/>
      <c r="H61" s="273"/>
      <c r="I61" s="273"/>
      <c r="J61" s="273"/>
      <c r="K61" s="273"/>
      <c r="L61" s="273"/>
      <c r="M61" s="273"/>
      <c r="N61" s="273"/>
      <c r="O61" s="273"/>
      <c r="P61" s="273"/>
      <c r="Q61" s="273"/>
      <c r="R61" s="273"/>
      <c r="S61" s="273"/>
      <c r="T61" s="273"/>
      <c r="U61" s="273"/>
      <c r="V61" s="273"/>
    </row>
    <row r="62" spans="1:22" s="95" customFormat="1" ht="15.75">
      <c r="A62" s="271"/>
      <c r="B62" s="271" t="s">
        <v>256</v>
      </c>
      <c r="C62" s="271"/>
      <c r="D62" s="271"/>
      <c r="E62" s="271"/>
      <c r="F62" s="271"/>
      <c r="G62" s="271"/>
      <c r="H62" s="271"/>
      <c r="I62" s="271"/>
      <c r="J62" s="271"/>
      <c r="K62" s="271"/>
      <c r="L62" s="271"/>
      <c r="M62" s="271"/>
      <c r="N62" s="271"/>
      <c r="O62" s="271"/>
      <c r="P62" s="271"/>
      <c r="Q62" s="271"/>
      <c r="R62" s="271"/>
      <c r="S62" s="271"/>
      <c r="T62" s="271"/>
      <c r="U62" s="271"/>
      <c r="V62" s="271"/>
    </row>
    <row r="63" spans="1:22" s="295" customFormat="1" ht="15.75">
      <c r="A63" s="294"/>
      <c r="B63" s="294"/>
      <c r="C63" s="294"/>
      <c r="D63" s="294"/>
      <c r="E63" s="294"/>
      <c r="F63" s="294"/>
      <c r="G63" s="294"/>
      <c r="H63" s="294"/>
      <c r="I63" s="294"/>
      <c r="J63" s="294"/>
      <c r="K63" s="294"/>
      <c r="L63" s="294"/>
      <c r="M63" s="294"/>
      <c r="N63" s="294"/>
      <c r="O63" s="294"/>
      <c r="P63" s="294"/>
      <c r="Q63" s="294"/>
      <c r="R63" s="294"/>
      <c r="S63" s="294"/>
      <c r="T63" s="294"/>
      <c r="U63" s="294"/>
      <c r="V63" s="294"/>
    </row>
    <row r="64" spans="1:22" s="295" customFormat="1" ht="15.75">
      <c r="A64" s="294"/>
      <c r="B64" s="294"/>
      <c r="C64" s="294"/>
      <c r="D64" s="294"/>
      <c r="E64" s="294"/>
      <c r="F64" s="294"/>
      <c r="G64" s="294"/>
      <c r="H64" s="294"/>
      <c r="I64" s="294"/>
      <c r="J64" s="294"/>
      <c r="K64" s="294"/>
      <c r="L64" s="294"/>
      <c r="M64" s="294"/>
      <c r="N64" s="294"/>
      <c r="O64" s="294"/>
      <c r="P64" s="294"/>
      <c r="Q64" s="294"/>
      <c r="R64" s="294"/>
      <c r="S64" s="294"/>
      <c r="T64" s="294"/>
      <c r="U64" s="294"/>
      <c r="V64" s="294"/>
    </row>
    <row r="65" spans="1:22" s="95" customFormat="1" ht="15.75">
      <c r="A65" s="271"/>
      <c r="B65" s="313" t="s">
        <v>197</v>
      </c>
      <c r="C65" s="313"/>
      <c r="D65" s="313"/>
      <c r="E65" s="313"/>
      <c r="F65" s="313"/>
      <c r="G65" s="313"/>
      <c r="H65" s="313"/>
      <c r="I65" s="313"/>
      <c r="J65" s="313"/>
      <c r="K65" s="313"/>
      <c r="L65" s="312"/>
      <c r="M65" s="312"/>
      <c r="N65" s="312"/>
      <c r="O65" s="312"/>
      <c r="P65" s="312"/>
      <c r="Q65" s="312"/>
      <c r="R65" s="312"/>
      <c r="S65" s="312"/>
      <c r="T65" s="312"/>
      <c r="U65" s="312"/>
      <c r="V65" s="312"/>
    </row>
    <row r="66" spans="1:22" s="95" customFormat="1" ht="15.75">
      <c r="A66" s="271"/>
      <c r="B66" s="314" t="s">
        <v>254</v>
      </c>
      <c r="C66" s="314"/>
      <c r="D66" s="314"/>
      <c r="E66" s="314"/>
      <c r="F66" s="314"/>
      <c r="G66" s="314"/>
      <c r="H66" s="314"/>
      <c r="I66" s="314"/>
      <c r="J66" s="314"/>
      <c r="K66" s="314"/>
      <c r="L66" s="312"/>
      <c r="M66" s="312"/>
      <c r="N66" s="312"/>
      <c r="O66" s="312"/>
      <c r="P66" s="312"/>
      <c r="Q66" s="312"/>
      <c r="R66" s="312"/>
      <c r="S66" s="312"/>
      <c r="T66" s="312"/>
      <c r="U66" s="312"/>
      <c r="V66" s="312"/>
    </row>
    <row r="67" spans="1:22" s="95" customFormat="1" ht="15.75">
      <c r="A67" s="271"/>
      <c r="B67" s="314" t="s">
        <v>255</v>
      </c>
      <c r="C67" s="314"/>
      <c r="D67" s="314"/>
      <c r="E67" s="314"/>
      <c r="F67" s="314"/>
      <c r="G67" s="314"/>
      <c r="H67" s="314"/>
      <c r="I67" s="314"/>
      <c r="J67" s="314"/>
      <c r="K67" s="314"/>
      <c r="L67" s="312"/>
      <c r="M67" s="312"/>
      <c r="N67" s="312"/>
      <c r="O67" s="312"/>
      <c r="P67" s="312"/>
      <c r="Q67" s="312"/>
      <c r="R67" s="312"/>
      <c r="S67" s="312"/>
      <c r="T67" s="312"/>
      <c r="U67" s="312"/>
      <c r="V67" s="312"/>
    </row>
    <row r="68" spans="1:22" s="95" customFormat="1" ht="15.75">
      <c r="A68" s="271"/>
      <c r="B68" s="314" t="s">
        <v>152</v>
      </c>
      <c r="C68" s="314"/>
      <c r="D68" s="314"/>
      <c r="E68" s="314"/>
      <c r="F68" s="314"/>
      <c r="G68" s="314"/>
      <c r="H68" s="314"/>
      <c r="I68" s="314"/>
      <c r="J68" s="314"/>
      <c r="K68" s="314"/>
      <c r="L68" s="312"/>
      <c r="M68" s="312"/>
      <c r="N68" s="312"/>
      <c r="O68" s="312"/>
      <c r="P68" s="312"/>
      <c r="Q68" s="312"/>
      <c r="R68" s="312"/>
      <c r="S68" s="312"/>
      <c r="T68" s="312"/>
      <c r="U68" s="312"/>
      <c r="V68" s="312"/>
    </row>
    <row r="69" spans="1:22" s="95" customFormat="1" ht="15.75">
      <c r="A69" s="271"/>
      <c r="B69" s="314" t="s">
        <v>157</v>
      </c>
      <c r="C69" s="314"/>
      <c r="D69" s="314"/>
      <c r="E69" s="314"/>
      <c r="F69" s="314"/>
      <c r="G69" s="314"/>
      <c r="H69" s="314"/>
      <c r="I69" s="314"/>
      <c r="J69" s="314"/>
      <c r="K69" s="314"/>
      <c r="L69" s="312"/>
      <c r="M69" s="312"/>
      <c r="N69" s="312"/>
      <c r="O69" s="312"/>
      <c r="P69" s="312"/>
      <c r="Q69" s="312"/>
      <c r="R69" s="312"/>
      <c r="S69" s="312"/>
      <c r="T69" s="312"/>
      <c r="U69" s="312"/>
      <c r="V69" s="312"/>
    </row>
    <row r="71" spans="2:22" ht="42" customHeight="1">
      <c r="B71" s="326" t="s">
        <v>530</v>
      </c>
      <c r="C71" s="326"/>
      <c r="D71" s="326"/>
      <c r="E71" s="326"/>
      <c r="F71" s="326"/>
      <c r="G71" s="326"/>
      <c r="H71" s="326"/>
      <c r="I71" s="326"/>
      <c r="J71" s="326"/>
      <c r="K71" s="326"/>
      <c r="L71" s="323"/>
      <c r="M71" s="323"/>
      <c r="N71" s="323"/>
      <c r="O71" s="323"/>
      <c r="P71" s="323"/>
      <c r="Q71" s="323"/>
      <c r="R71" s="323"/>
      <c r="S71" s="323"/>
      <c r="T71" s="323"/>
      <c r="U71" s="323"/>
      <c r="V71" s="323"/>
    </row>
    <row r="73" spans="2:8" s="272" customFormat="1" ht="15.75">
      <c r="B73" s="276" t="s">
        <v>199</v>
      </c>
      <c r="H73" s="277"/>
    </row>
    <row r="74" spans="2:8" s="272" customFormat="1" ht="15.75">
      <c r="B74" s="276"/>
      <c r="H74" s="277"/>
    </row>
    <row r="75" spans="2:12" s="272" customFormat="1" ht="17.25" customHeight="1">
      <c r="B75" s="304" t="s">
        <v>271</v>
      </c>
      <c r="C75" s="304"/>
      <c r="D75" s="304"/>
      <c r="E75" s="304"/>
      <c r="F75" s="304"/>
      <c r="G75" s="304"/>
      <c r="H75" s="304"/>
      <c r="I75" s="304"/>
      <c r="J75" s="304"/>
      <c r="K75" s="304"/>
      <c r="L75" s="304"/>
    </row>
    <row r="76" s="272" customFormat="1" ht="13.5" customHeight="1">
      <c r="H76" s="277"/>
    </row>
    <row r="77" spans="2:13" s="272" customFormat="1" ht="18" customHeight="1">
      <c r="B77" s="304" t="s">
        <v>396</v>
      </c>
      <c r="C77" s="304"/>
      <c r="D77" s="304"/>
      <c r="E77" s="304"/>
      <c r="F77" s="304"/>
      <c r="G77" s="304"/>
      <c r="H77" s="304"/>
      <c r="I77" s="304"/>
      <c r="J77" s="304"/>
      <c r="K77" s="304"/>
      <c r="L77" s="304"/>
      <c r="M77" s="304"/>
    </row>
    <row r="78" s="272" customFormat="1" ht="18" customHeight="1">
      <c r="H78" s="277"/>
    </row>
    <row r="79" spans="1:13" s="272" customFormat="1" ht="15.75">
      <c r="A79" s="278"/>
      <c r="B79" s="327" t="s">
        <v>11</v>
      </c>
      <c r="C79" s="327"/>
      <c r="D79" s="327"/>
      <c r="E79" s="327"/>
      <c r="F79" s="327"/>
      <c r="G79" s="327"/>
      <c r="H79" s="327"/>
      <c r="I79" s="327"/>
      <c r="J79" s="327"/>
      <c r="K79" s="327"/>
      <c r="L79" s="327"/>
      <c r="M79" s="327"/>
    </row>
    <row r="80" s="272" customFormat="1" ht="15.75">
      <c r="H80" s="277"/>
    </row>
    <row r="81" spans="2:13" s="272" customFormat="1" ht="15.75">
      <c r="B81" s="316" t="s">
        <v>591</v>
      </c>
      <c r="C81" s="316"/>
      <c r="D81" s="316"/>
      <c r="E81" s="316"/>
      <c r="F81" s="316"/>
      <c r="G81" s="316"/>
      <c r="H81" s="316"/>
      <c r="I81" s="316"/>
      <c r="J81" s="316"/>
      <c r="K81" s="316"/>
      <c r="L81" s="316"/>
      <c r="M81" s="316"/>
    </row>
    <row r="82" spans="2:8" s="272" customFormat="1" ht="15" customHeight="1">
      <c r="B82" s="279"/>
      <c r="C82" s="279"/>
      <c r="H82" s="277"/>
    </row>
    <row r="83" spans="2:13" s="272" customFormat="1" ht="15.75">
      <c r="B83" s="316" t="s">
        <v>592</v>
      </c>
      <c r="C83" s="316"/>
      <c r="D83" s="316"/>
      <c r="E83" s="316"/>
      <c r="F83" s="316"/>
      <c r="G83" s="316"/>
      <c r="H83" s="316"/>
      <c r="I83" s="316"/>
      <c r="J83" s="316"/>
      <c r="K83" s="316"/>
      <c r="L83" s="316"/>
      <c r="M83" s="316"/>
    </row>
    <row r="84" spans="2:8" s="272" customFormat="1" ht="15.75">
      <c r="B84" s="280"/>
      <c r="C84" s="279"/>
      <c r="H84" s="277"/>
    </row>
    <row r="85" spans="2:13" s="272" customFormat="1" ht="15.75">
      <c r="B85" s="327" t="s">
        <v>397</v>
      </c>
      <c r="C85" s="327"/>
      <c r="D85" s="327"/>
      <c r="E85" s="327"/>
      <c r="F85" s="327"/>
      <c r="G85" s="327"/>
      <c r="H85" s="327"/>
      <c r="I85" s="327"/>
      <c r="J85" s="327"/>
      <c r="K85" s="327"/>
      <c r="L85" s="327"/>
      <c r="M85" s="327"/>
    </row>
    <row r="86" spans="2:11" s="272" customFormat="1" ht="15.75" customHeight="1">
      <c r="B86" s="279"/>
      <c r="C86" s="279"/>
      <c r="D86" s="279"/>
      <c r="E86" s="279"/>
      <c r="F86" s="279"/>
      <c r="G86" s="279"/>
      <c r="H86" s="279"/>
      <c r="I86" s="279"/>
      <c r="J86" s="279"/>
      <c r="K86" s="279"/>
    </row>
    <row r="87" spans="2:13" s="272" customFormat="1" ht="15.75" customHeight="1">
      <c r="B87" s="316" t="s">
        <v>593</v>
      </c>
      <c r="C87" s="316"/>
      <c r="D87" s="316"/>
      <c r="E87" s="316"/>
      <c r="F87" s="316"/>
      <c r="G87" s="316"/>
      <c r="H87" s="316"/>
      <c r="I87" s="316"/>
      <c r="J87" s="316"/>
      <c r="K87" s="316"/>
      <c r="L87" s="316"/>
      <c r="M87" s="316"/>
    </row>
    <row r="88" spans="2:11" s="272" customFormat="1" ht="15.75" customHeight="1">
      <c r="B88" s="279"/>
      <c r="C88" s="279"/>
      <c r="D88" s="279"/>
      <c r="E88" s="279"/>
      <c r="F88" s="279"/>
      <c r="G88" s="279"/>
      <c r="H88" s="279"/>
      <c r="I88" s="279"/>
      <c r="J88" s="279"/>
      <c r="K88" s="279"/>
    </row>
    <row r="89" spans="2:13" s="272" customFormat="1" ht="15.75" customHeight="1">
      <c r="B89" s="316" t="s">
        <v>594</v>
      </c>
      <c r="C89" s="316"/>
      <c r="D89" s="316"/>
      <c r="E89" s="316"/>
      <c r="F89" s="316"/>
      <c r="G89" s="316"/>
      <c r="H89" s="316"/>
      <c r="I89" s="316"/>
      <c r="J89" s="316"/>
      <c r="K89" s="316"/>
      <c r="L89" s="316"/>
      <c r="M89" s="316"/>
    </row>
    <row r="90" spans="2:11" s="272" customFormat="1" ht="15.75" customHeight="1">
      <c r="B90" s="279"/>
      <c r="C90" s="279"/>
      <c r="D90" s="279"/>
      <c r="E90" s="279"/>
      <c r="F90" s="279"/>
      <c r="G90" s="279"/>
      <c r="H90" s="279"/>
      <c r="I90" s="279"/>
      <c r="J90" s="279"/>
      <c r="K90" s="279"/>
    </row>
    <row r="91" spans="2:13" s="272" customFormat="1" ht="15.75" customHeight="1">
      <c r="B91" s="317" t="s">
        <v>238</v>
      </c>
      <c r="C91" s="317"/>
      <c r="D91" s="317"/>
      <c r="E91" s="317"/>
      <c r="F91" s="317"/>
      <c r="G91" s="317"/>
      <c r="H91" s="317"/>
      <c r="I91" s="317"/>
      <c r="J91" s="317"/>
      <c r="K91" s="317"/>
      <c r="L91" s="317"/>
      <c r="M91" s="317"/>
    </row>
    <row r="92" spans="2:11" s="272" customFormat="1" ht="15.75" customHeight="1">
      <c r="B92" s="279"/>
      <c r="C92" s="279"/>
      <c r="D92" s="279"/>
      <c r="E92" s="279"/>
      <c r="F92" s="279"/>
      <c r="G92" s="279"/>
      <c r="H92" s="279"/>
      <c r="I92" s="279"/>
      <c r="J92" s="279"/>
      <c r="K92" s="279"/>
    </row>
    <row r="93" spans="2:8" s="203" customFormat="1" ht="15.75">
      <c r="B93" s="6" t="s">
        <v>259</v>
      </c>
      <c r="H93" s="4"/>
    </row>
    <row r="94" s="203" customFormat="1" ht="15.75">
      <c r="H94" s="4"/>
    </row>
    <row r="95" spans="2:12" s="23" customFormat="1" ht="15.75">
      <c r="B95" s="318" t="s">
        <v>395</v>
      </c>
      <c r="C95" s="318"/>
      <c r="D95" s="318"/>
      <c r="E95" s="318"/>
      <c r="F95" s="318"/>
      <c r="G95" s="318"/>
      <c r="H95" s="318"/>
      <c r="I95" s="318"/>
      <c r="J95" s="318"/>
      <c r="K95" s="318"/>
      <c r="L95" s="318"/>
    </row>
    <row r="96" s="269" customFormat="1" ht="15.75">
      <c r="H96" s="4"/>
    </row>
    <row r="97" spans="2:13" s="269" customFormat="1" ht="15.75">
      <c r="B97" s="306" t="s">
        <v>595</v>
      </c>
      <c r="C97" s="306"/>
      <c r="D97" s="306"/>
      <c r="E97" s="306"/>
      <c r="F97" s="306"/>
      <c r="G97" s="306"/>
      <c r="H97" s="306"/>
      <c r="I97" s="306"/>
      <c r="J97" s="306"/>
      <c r="K97" s="306"/>
      <c r="L97" s="306"/>
      <c r="M97" s="306"/>
    </row>
    <row r="98" s="269" customFormat="1" ht="15.75">
      <c r="H98" s="4"/>
    </row>
    <row r="99" spans="2:13" s="269" customFormat="1" ht="15.75">
      <c r="B99" s="319" t="s">
        <v>596</v>
      </c>
      <c r="C99" s="319"/>
      <c r="D99" s="319"/>
      <c r="E99" s="319"/>
      <c r="F99" s="319"/>
      <c r="G99" s="319"/>
      <c r="H99" s="319"/>
      <c r="I99" s="319"/>
      <c r="J99" s="319"/>
      <c r="K99" s="319"/>
      <c r="L99" s="319"/>
      <c r="M99" s="319"/>
    </row>
    <row r="100" spans="2:13" s="269" customFormat="1" ht="15.75">
      <c r="B100" s="284"/>
      <c r="C100" s="284"/>
      <c r="D100" s="282"/>
      <c r="E100" s="282"/>
      <c r="F100" s="282"/>
      <c r="G100" s="282"/>
      <c r="H100" s="282"/>
      <c r="I100" s="282"/>
      <c r="J100" s="282"/>
      <c r="K100" s="282"/>
      <c r="L100" s="282"/>
      <c r="M100" s="282"/>
    </row>
    <row r="101" spans="2:13" s="269" customFormat="1" ht="15.75">
      <c r="B101" s="319" t="s">
        <v>597</v>
      </c>
      <c r="C101" s="319"/>
      <c r="D101" s="319"/>
      <c r="E101" s="319"/>
      <c r="F101" s="319"/>
      <c r="G101" s="319"/>
      <c r="H101" s="319"/>
      <c r="I101" s="319"/>
      <c r="J101" s="319"/>
      <c r="K101" s="319"/>
      <c r="L101" s="319"/>
      <c r="M101" s="319"/>
    </row>
    <row r="102" spans="2:13" s="269" customFormat="1" ht="15.75">
      <c r="B102" s="284"/>
      <c r="C102" s="284"/>
      <c r="D102" s="282"/>
      <c r="E102" s="282"/>
      <c r="F102" s="282"/>
      <c r="G102" s="282"/>
      <c r="H102" s="282"/>
      <c r="I102" s="282"/>
      <c r="J102" s="282"/>
      <c r="K102" s="282"/>
      <c r="L102" s="282"/>
      <c r="M102" s="282"/>
    </row>
    <row r="103" spans="2:13" s="269" customFormat="1" ht="15.75">
      <c r="B103" s="319" t="s">
        <v>598</v>
      </c>
      <c r="C103" s="319"/>
      <c r="D103" s="319"/>
      <c r="E103" s="319"/>
      <c r="F103" s="319"/>
      <c r="G103" s="319"/>
      <c r="H103" s="319"/>
      <c r="I103" s="319"/>
      <c r="J103" s="319"/>
      <c r="K103" s="319"/>
      <c r="L103" s="319"/>
      <c r="M103" s="319"/>
    </row>
    <row r="104" spans="2:13" s="269" customFormat="1" ht="15.75">
      <c r="B104" s="282"/>
      <c r="C104" s="282"/>
      <c r="D104" s="282"/>
      <c r="E104" s="282"/>
      <c r="F104" s="282"/>
      <c r="G104" s="282"/>
      <c r="H104" s="282"/>
      <c r="I104" s="282"/>
      <c r="J104" s="282"/>
      <c r="K104" s="282"/>
      <c r="L104" s="282"/>
      <c r="M104" s="282"/>
    </row>
    <row r="105" spans="2:13" s="269" customFormat="1" ht="15.75">
      <c r="B105" s="319" t="s">
        <v>599</v>
      </c>
      <c r="C105" s="319"/>
      <c r="D105" s="319"/>
      <c r="E105" s="319"/>
      <c r="F105" s="319"/>
      <c r="G105" s="319"/>
      <c r="H105" s="319"/>
      <c r="I105" s="319"/>
      <c r="J105" s="319"/>
      <c r="K105" s="319"/>
      <c r="L105" s="319"/>
      <c r="M105" s="319"/>
    </row>
    <row r="106" spans="2:13" s="269" customFormat="1" ht="15.75">
      <c r="B106" s="98"/>
      <c r="C106" s="98"/>
      <c r="D106" s="98"/>
      <c r="E106" s="98"/>
      <c r="F106" s="98"/>
      <c r="G106" s="98"/>
      <c r="H106" s="98"/>
      <c r="I106" s="98"/>
      <c r="J106" s="98"/>
      <c r="K106" s="98"/>
      <c r="L106" s="98"/>
      <c r="M106" s="98"/>
    </row>
    <row r="107" spans="2:13" s="269" customFormat="1" ht="15.75">
      <c r="B107" s="380" t="s">
        <v>600</v>
      </c>
      <c r="C107" s="380"/>
      <c r="D107" s="380"/>
      <c r="E107" s="380"/>
      <c r="F107" s="380"/>
      <c r="G107" s="380"/>
      <c r="H107" s="380"/>
      <c r="I107" s="380"/>
      <c r="J107" s="380"/>
      <c r="K107" s="380"/>
      <c r="L107" s="380"/>
      <c r="M107" s="380"/>
    </row>
    <row r="108" spans="2:8" s="269" customFormat="1" ht="15.75">
      <c r="B108" s="3"/>
      <c r="C108" s="3"/>
      <c r="D108" s="3"/>
      <c r="H108" s="4"/>
    </row>
    <row r="109" spans="2:13" s="269" customFormat="1" ht="15.75">
      <c r="B109" s="319" t="s">
        <v>601</v>
      </c>
      <c r="C109" s="319"/>
      <c r="D109" s="319"/>
      <c r="E109" s="319"/>
      <c r="F109" s="319"/>
      <c r="G109" s="319"/>
      <c r="H109" s="319"/>
      <c r="I109" s="319"/>
      <c r="J109" s="319"/>
      <c r="K109" s="319"/>
      <c r="L109" s="319"/>
      <c r="M109" s="319"/>
    </row>
    <row r="110" spans="2:13" s="269" customFormat="1" ht="15.75">
      <c r="B110" s="284"/>
      <c r="C110" s="99"/>
      <c r="D110" s="99"/>
      <c r="E110" s="282"/>
      <c r="F110" s="282"/>
      <c r="G110" s="282"/>
      <c r="H110" s="282"/>
      <c r="I110" s="282"/>
      <c r="J110" s="282"/>
      <c r="K110" s="282"/>
      <c r="L110" s="282"/>
      <c r="M110" s="282"/>
    </row>
    <row r="111" spans="2:13" s="269" customFormat="1" ht="15.75">
      <c r="B111" s="319" t="s">
        <v>602</v>
      </c>
      <c r="C111" s="319"/>
      <c r="D111" s="319"/>
      <c r="E111" s="319"/>
      <c r="F111" s="319"/>
      <c r="G111" s="319"/>
      <c r="H111" s="319"/>
      <c r="I111" s="319"/>
      <c r="J111" s="319"/>
      <c r="K111" s="319"/>
      <c r="L111" s="319"/>
      <c r="M111" s="319"/>
    </row>
    <row r="112" spans="2:8" s="269" customFormat="1" ht="15.75">
      <c r="B112" s="204"/>
      <c r="C112" s="3"/>
      <c r="D112" s="3"/>
      <c r="H112" s="4"/>
    </row>
    <row r="113" spans="2:13" s="269" customFormat="1" ht="15.75">
      <c r="B113" s="306" t="s">
        <v>603</v>
      </c>
      <c r="C113" s="306"/>
      <c r="D113" s="306"/>
      <c r="E113" s="306"/>
      <c r="F113" s="306"/>
      <c r="G113" s="306"/>
      <c r="H113" s="306"/>
      <c r="I113" s="306"/>
      <c r="J113" s="306"/>
      <c r="K113" s="306"/>
      <c r="L113" s="306"/>
      <c r="M113" s="306"/>
    </row>
    <row r="114" spans="2:8" s="269" customFormat="1" ht="15.75">
      <c r="B114" s="3"/>
      <c r="C114" s="3"/>
      <c r="D114" s="3"/>
      <c r="H114" s="4"/>
    </row>
    <row r="115" spans="2:13" s="269" customFormat="1" ht="15.75">
      <c r="B115" s="319" t="s">
        <v>604</v>
      </c>
      <c r="C115" s="319"/>
      <c r="D115" s="319"/>
      <c r="E115" s="319"/>
      <c r="F115" s="319"/>
      <c r="G115" s="319"/>
      <c r="H115" s="319"/>
      <c r="I115" s="319"/>
      <c r="J115" s="319"/>
      <c r="K115" s="319"/>
      <c r="L115" s="319"/>
      <c r="M115" s="319"/>
    </row>
    <row r="116" spans="2:13" s="269" customFormat="1" ht="15.75">
      <c r="B116" s="283"/>
      <c r="C116" s="283"/>
      <c r="D116" s="283"/>
      <c r="E116" s="99"/>
      <c r="F116" s="99"/>
      <c r="G116" s="99"/>
      <c r="H116" s="99"/>
      <c r="I116" s="99"/>
      <c r="J116" s="99"/>
      <c r="K116" s="99"/>
      <c r="L116" s="99"/>
      <c r="M116" s="99"/>
    </row>
    <row r="117" spans="2:13" s="269" customFormat="1" ht="15.75">
      <c r="B117" s="319" t="s">
        <v>605</v>
      </c>
      <c r="C117" s="319"/>
      <c r="D117" s="319"/>
      <c r="E117" s="319"/>
      <c r="F117" s="319"/>
      <c r="G117" s="319"/>
      <c r="H117" s="319"/>
      <c r="I117" s="319"/>
      <c r="J117" s="319"/>
      <c r="K117" s="319"/>
      <c r="L117" s="319"/>
      <c r="M117" s="319"/>
    </row>
    <row r="118" spans="2:13" s="269" customFormat="1" ht="15.75">
      <c r="B118" s="287"/>
      <c r="C118" s="285"/>
      <c r="D118" s="285"/>
      <c r="E118" s="285"/>
      <c r="F118" s="285"/>
      <c r="G118" s="285"/>
      <c r="H118" s="285"/>
      <c r="I118" s="285"/>
      <c r="J118" s="285"/>
      <c r="K118" s="285"/>
      <c r="L118" s="285"/>
      <c r="M118" s="285"/>
    </row>
    <row r="119" spans="2:13" s="269" customFormat="1" ht="15.75">
      <c r="B119" s="319" t="s">
        <v>606</v>
      </c>
      <c r="C119" s="319"/>
      <c r="D119" s="319"/>
      <c r="E119" s="319"/>
      <c r="F119" s="319"/>
      <c r="G119" s="319"/>
      <c r="H119" s="319"/>
      <c r="I119" s="319"/>
      <c r="J119" s="319"/>
      <c r="K119" s="319"/>
      <c r="L119" s="319"/>
      <c r="M119" s="319"/>
    </row>
    <row r="120" spans="2:13" s="269" customFormat="1" ht="15.75">
      <c r="B120" s="286"/>
      <c r="C120" s="286"/>
      <c r="D120" s="286"/>
      <c r="E120" s="285"/>
      <c r="F120" s="285"/>
      <c r="G120" s="285"/>
      <c r="H120" s="285"/>
      <c r="I120" s="285"/>
      <c r="J120" s="285"/>
      <c r="K120" s="285"/>
      <c r="L120" s="285"/>
      <c r="M120" s="285"/>
    </row>
    <row r="121" spans="2:13" s="269" customFormat="1" ht="15.75">
      <c r="B121" s="319" t="s">
        <v>607</v>
      </c>
      <c r="C121" s="319"/>
      <c r="D121" s="319"/>
      <c r="E121" s="319"/>
      <c r="F121" s="319"/>
      <c r="G121" s="319"/>
      <c r="H121" s="319"/>
      <c r="I121" s="319"/>
      <c r="J121" s="319"/>
      <c r="K121" s="319"/>
      <c r="L121" s="319"/>
      <c r="M121" s="319"/>
    </row>
    <row r="122" spans="2:13" s="269" customFormat="1" ht="15.75">
      <c r="B122" s="286"/>
      <c r="C122" s="286"/>
      <c r="D122" s="286"/>
      <c r="E122" s="285"/>
      <c r="F122" s="285"/>
      <c r="G122" s="285"/>
      <c r="H122" s="285"/>
      <c r="I122" s="285"/>
      <c r="J122" s="285"/>
      <c r="K122" s="285"/>
      <c r="L122" s="285"/>
      <c r="M122" s="285"/>
    </row>
    <row r="123" spans="2:13" s="269" customFormat="1" ht="15.75">
      <c r="B123" s="319" t="s">
        <v>608</v>
      </c>
      <c r="C123" s="319"/>
      <c r="D123" s="319"/>
      <c r="E123" s="319"/>
      <c r="F123" s="319"/>
      <c r="G123" s="319"/>
      <c r="H123" s="319"/>
      <c r="I123" s="319"/>
      <c r="J123" s="319"/>
      <c r="K123" s="319"/>
      <c r="L123" s="319"/>
      <c r="M123" s="319"/>
    </row>
    <row r="124" spans="2:13" s="269" customFormat="1" ht="15.75">
      <c r="B124" s="287"/>
      <c r="C124" s="285"/>
      <c r="D124" s="285"/>
      <c r="E124" s="285"/>
      <c r="F124" s="285"/>
      <c r="G124" s="285"/>
      <c r="H124" s="285"/>
      <c r="I124" s="285"/>
      <c r="J124" s="285"/>
      <c r="K124" s="285"/>
      <c r="L124" s="285"/>
      <c r="M124" s="285"/>
    </row>
    <row r="125" spans="2:13" s="269" customFormat="1" ht="15.75">
      <c r="B125" s="319" t="s">
        <v>609</v>
      </c>
      <c r="C125" s="319"/>
      <c r="D125" s="319"/>
      <c r="E125" s="319"/>
      <c r="F125" s="319"/>
      <c r="G125" s="319"/>
      <c r="H125" s="319"/>
      <c r="I125" s="319"/>
      <c r="J125" s="319"/>
      <c r="K125" s="319"/>
      <c r="L125" s="319"/>
      <c r="M125" s="319"/>
    </row>
    <row r="126" spans="2:8" s="269" customFormat="1" ht="15.75">
      <c r="B126" s="204"/>
      <c r="C126" s="3"/>
      <c r="D126" s="3"/>
      <c r="H126" s="4"/>
    </row>
    <row r="127" spans="2:13" s="269" customFormat="1" ht="15.75">
      <c r="B127" s="381" t="s">
        <v>83</v>
      </c>
      <c r="C127" s="381"/>
      <c r="D127" s="381"/>
      <c r="E127" s="381"/>
      <c r="F127" s="381"/>
      <c r="G127" s="381"/>
      <c r="H127" s="381"/>
      <c r="I127" s="381"/>
      <c r="J127" s="381"/>
      <c r="K127" s="381"/>
      <c r="L127" s="381"/>
      <c r="M127" s="381"/>
    </row>
    <row r="128" spans="2:13" s="269" customFormat="1" ht="15.75">
      <c r="B128" s="101"/>
      <c r="C128" s="264"/>
      <c r="D128" s="264"/>
      <c r="E128" s="264"/>
      <c r="F128" s="264"/>
      <c r="G128" s="264"/>
      <c r="H128" s="264"/>
      <c r="I128" s="264"/>
      <c r="J128" s="264"/>
      <c r="K128" s="264"/>
      <c r="L128" s="264"/>
      <c r="M128" s="264"/>
    </row>
    <row r="129" spans="2:8" ht="15.75">
      <c r="B129" s="6" t="s">
        <v>260</v>
      </c>
      <c r="H129" s="4"/>
    </row>
    <row r="130" spans="2:8" ht="13.5" customHeight="1">
      <c r="B130" s="6"/>
      <c r="H130" s="4"/>
    </row>
    <row r="131" spans="2:11" ht="15" customHeight="1">
      <c r="B131" s="305" t="s">
        <v>12</v>
      </c>
      <c r="C131" s="305"/>
      <c r="D131" s="305"/>
      <c r="E131" s="305"/>
      <c r="F131" s="305"/>
      <c r="G131" s="305"/>
      <c r="H131" s="305"/>
      <c r="I131" s="305"/>
      <c r="J131" s="305"/>
      <c r="K131" s="305"/>
    </row>
    <row r="132" ht="15.75">
      <c r="H132" s="4"/>
    </row>
    <row r="133" spans="2:13" ht="15.75">
      <c r="B133" s="315" t="s">
        <v>446</v>
      </c>
      <c r="C133" s="315"/>
      <c r="D133" s="315"/>
      <c r="E133" s="315"/>
      <c r="F133" s="315"/>
      <c r="G133" s="315"/>
      <c r="H133" s="315"/>
      <c r="I133" s="315"/>
      <c r="J133" s="315"/>
      <c r="K133" s="315"/>
      <c r="L133" s="27"/>
      <c r="M133" s="27"/>
    </row>
    <row r="134" spans="2:13" ht="10.5" customHeight="1">
      <c r="B134" s="27"/>
      <c r="C134" s="27"/>
      <c r="D134" s="27"/>
      <c r="E134" s="27"/>
      <c r="F134" s="27"/>
      <c r="G134" s="27"/>
      <c r="H134" s="27"/>
      <c r="I134" s="27"/>
      <c r="J134" s="27"/>
      <c r="K134" s="27"/>
      <c r="L134" s="27"/>
      <c r="M134" s="27"/>
    </row>
    <row r="135" spans="2:13" ht="15.75">
      <c r="B135" s="315" t="s">
        <v>447</v>
      </c>
      <c r="C135" s="315"/>
      <c r="D135" s="315"/>
      <c r="E135" s="315"/>
      <c r="F135" s="315"/>
      <c r="G135" s="315"/>
      <c r="H135" s="315"/>
      <c r="I135" s="315"/>
      <c r="J135" s="315"/>
      <c r="K135" s="315"/>
      <c r="L135" s="27"/>
      <c r="M135" s="27"/>
    </row>
    <row r="136" spans="2:13" ht="10.5" customHeight="1">
      <c r="B136" s="96"/>
      <c r="C136" s="96"/>
      <c r="D136" s="96"/>
      <c r="E136" s="204"/>
      <c r="F136" s="204"/>
      <c r="G136" s="204"/>
      <c r="H136" s="204"/>
      <c r="I136" s="204"/>
      <c r="J136" s="204"/>
      <c r="K136" s="204"/>
      <c r="L136" s="27"/>
      <c r="M136" s="27"/>
    </row>
    <row r="137" spans="2:13" ht="15.75">
      <c r="B137" s="315" t="s">
        <v>87</v>
      </c>
      <c r="C137" s="315"/>
      <c r="D137" s="315"/>
      <c r="E137" s="315"/>
      <c r="F137" s="315"/>
      <c r="G137" s="315"/>
      <c r="H137" s="315"/>
      <c r="I137" s="315"/>
      <c r="J137" s="315"/>
      <c r="K137" s="315"/>
      <c r="L137" s="27"/>
      <c r="M137" s="27"/>
    </row>
    <row r="138" spans="2:13" ht="10.5" customHeight="1">
      <c r="B138" s="30"/>
      <c r="C138" s="30"/>
      <c r="D138" s="30"/>
      <c r="E138" s="30"/>
      <c r="F138" s="30"/>
      <c r="G138" s="30"/>
      <c r="H138" s="30"/>
      <c r="I138" s="30"/>
      <c r="J138" s="30"/>
      <c r="K138" s="30"/>
      <c r="L138" s="27"/>
      <c r="M138" s="27"/>
    </row>
    <row r="139" spans="2:13" ht="15.75">
      <c r="B139" s="320" t="s">
        <v>445</v>
      </c>
      <c r="C139" s="320"/>
      <c r="D139" s="320"/>
      <c r="E139" s="320"/>
      <c r="F139" s="320"/>
      <c r="G139" s="320"/>
      <c r="H139" s="320"/>
      <c r="I139" s="320"/>
      <c r="J139" s="320"/>
      <c r="K139" s="320"/>
      <c r="L139" s="47"/>
      <c r="M139" s="47"/>
    </row>
    <row r="140" spans="2:13" ht="10.5" customHeight="1">
      <c r="B140" s="98"/>
      <c r="C140" s="98"/>
      <c r="D140" s="98"/>
      <c r="E140" s="98"/>
      <c r="F140" s="98"/>
      <c r="G140" s="98"/>
      <c r="H140" s="98"/>
      <c r="I140" s="98"/>
      <c r="J140" s="98"/>
      <c r="K140" s="98"/>
      <c r="L140" s="47"/>
      <c r="M140" s="47"/>
    </row>
    <row r="141" spans="2:13" ht="15.75">
      <c r="B141" s="320" t="s">
        <v>444</v>
      </c>
      <c r="C141" s="320"/>
      <c r="D141" s="320"/>
      <c r="E141" s="320"/>
      <c r="F141" s="320"/>
      <c r="G141" s="320"/>
      <c r="H141" s="320"/>
      <c r="I141" s="320"/>
      <c r="J141" s="320"/>
      <c r="K141" s="320"/>
      <c r="L141" s="97"/>
      <c r="M141" s="97"/>
    </row>
    <row r="142" spans="2:13" ht="10.5" customHeight="1">
      <c r="B142" s="281"/>
      <c r="C142" s="281"/>
      <c r="D142" s="281"/>
      <c r="E142" s="100"/>
      <c r="F142" s="100"/>
      <c r="G142" s="100"/>
      <c r="H142" s="100"/>
      <c r="I142" s="100"/>
      <c r="J142" s="100"/>
      <c r="K142" s="100"/>
      <c r="L142" s="97"/>
      <c r="M142" s="97"/>
    </row>
    <row r="143" spans="2:13" ht="15.75">
      <c r="B143" s="320" t="s">
        <v>448</v>
      </c>
      <c r="C143" s="320"/>
      <c r="D143" s="320"/>
      <c r="E143" s="320"/>
      <c r="F143" s="320"/>
      <c r="G143" s="320"/>
      <c r="H143" s="320"/>
      <c r="I143" s="320"/>
      <c r="J143" s="320"/>
      <c r="K143" s="320"/>
      <c r="L143" s="97"/>
      <c r="M143" s="97"/>
    </row>
    <row r="144" spans="2:13" ht="10.5" customHeight="1">
      <c r="B144" s="102"/>
      <c r="C144" s="102"/>
      <c r="D144" s="102"/>
      <c r="E144" s="102"/>
      <c r="F144" s="102"/>
      <c r="G144" s="102"/>
      <c r="H144" s="102"/>
      <c r="I144" s="102"/>
      <c r="J144" s="102"/>
      <c r="K144" s="102"/>
      <c r="L144" s="97"/>
      <c r="M144" s="97"/>
    </row>
    <row r="145" spans="2:13" ht="15.75">
      <c r="B145" s="315" t="s">
        <v>449</v>
      </c>
      <c r="C145" s="315"/>
      <c r="D145" s="315"/>
      <c r="E145" s="315"/>
      <c r="F145" s="315"/>
      <c r="G145" s="315"/>
      <c r="H145" s="315"/>
      <c r="I145" s="315"/>
      <c r="J145" s="315"/>
      <c r="K145" s="315"/>
      <c r="L145" s="97"/>
      <c r="M145" s="97"/>
    </row>
    <row r="146" spans="2:13" ht="10.5" customHeight="1">
      <c r="B146" s="97"/>
      <c r="C146" s="97"/>
      <c r="D146" s="97"/>
      <c r="E146" s="97"/>
      <c r="F146" s="97"/>
      <c r="G146" s="97"/>
      <c r="H146" s="97"/>
      <c r="I146" s="97"/>
      <c r="J146" s="97"/>
      <c r="K146" s="97"/>
      <c r="L146" s="97"/>
      <c r="M146" s="97"/>
    </row>
    <row r="147" spans="2:15" ht="15.75">
      <c r="B147" s="315" t="s">
        <v>450</v>
      </c>
      <c r="C147" s="315"/>
      <c r="D147" s="315"/>
      <c r="E147" s="315"/>
      <c r="F147" s="315"/>
      <c r="G147" s="315"/>
      <c r="H147" s="315"/>
      <c r="I147" s="315"/>
      <c r="J147" s="315"/>
      <c r="K147" s="315"/>
      <c r="L147" s="315"/>
      <c r="M147" s="315"/>
      <c r="N147" s="315"/>
      <c r="O147" s="315"/>
    </row>
    <row r="148" spans="2:13" ht="10.5" customHeight="1">
      <c r="B148" s="27"/>
      <c r="C148" s="27"/>
      <c r="D148" s="27"/>
      <c r="E148" s="27"/>
      <c r="F148" s="27"/>
      <c r="G148" s="27"/>
      <c r="H148" s="27"/>
      <c r="I148" s="27"/>
      <c r="J148" s="27"/>
      <c r="K148" s="27"/>
      <c r="L148" s="27"/>
      <c r="M148" s="27"/>
    </row>
    <row r="149" spans="2:13" ht="16.5" customHeight="1">
      <c r="B149" s="385" t="s">
        <v>86</v>
      </c>
      <c r="C149" s="385"/>
      <c r="D149" s="385"/>
      <c r="E149" s="385"/>
      <c r="F149" s="385"/>
      <c r="G149" s="385"/>
      <c r="H149" s="385"/>
      <c r="I149" s="385"/>
      <c r="J149" s="385"/>
      <c r="K149" s="385"/>
      <c r="L149" s="27"/>
      <c r="M149" s="27"/>
    </row>
    <row r="150" spans="2:11" ht="15.75">
      <c r="B150" s="3"/>
      <c r="C150" s="3"/>
      <c r="D150" s="3"/>
      <c r="E150" s="3"/>
      <c r="F150" s="3"/>
      <c r="G150" s="3"/>
      <c r="H150" s="3"/>
      <c r="I150" s="3"/>
      <c r="J150" s="3"/>
      <c r="K150" s="3"/>
    </row>
    <row r="151" spans="2:9" ht="19.5" customHeight="1">
      <c r="B151" s="7" t="s">
        <v>236</v>
      </c>
      <c r="C151" s="26"/>
      <c r="D151" s="26"/>
      <c r="E151" s="26"/>
      <c r="F151" s="26"/>
      <c r="G151" s="26"/>
      <c r="H151" s="26"/>
      <c r="I151" s="26"/>
    </row>
    <row r="152" spans="2:9" ht="15.75">
      <c r="B152" s="7"/>
      <c r="C152" s="26"/>
      <c r="D152" s="26"/>
      <c r="E152" s="26"/>
      <c r="F152" s="26"/>
      <c r="G152" s="26"/>
      <c r="H152" s="26"/>
      <c r="I152" s="26"/>
    </row>
    <row r="153" spans="2:22" s="259" customFormat="1" ht="15.75">
      <c r="B153" s="318" t="s">
        <v>261</v>
      </c>
      <c r="C153" s="318"/>
      <c r="D153" s="318"/>
      <c r="E153" s="318"/>
      <c r="F153" s="318"/>
      <c r="G153" s="318"/>
      <c r="H153" s="318"/>
      <c r="I153" s="318"/>
      <c r="J153" s="318"/>
      <c r="K153" s="318"/>
      <c r="L153" s="318"/>
      <c r="M153" s="318"/>
      <c r="N153" s="295"/>
      <c r="O153" s="295"/>
      <c r="P153" s="295"/>
      <c r="Q153" s="295"/>
      <c r="R153" s="295"/>
      <c r="S153" s="295"/>
      <c r="T153" s="295"/>
      <c r="U153" s="295"/>
      <c r="V153" s="295"/>
    </row>
    <row r="154" spans="2:22" s="259" customFormat="1" ht="12.75" customHeight="1">
      <c r="B154" s="237"/>
      <c r="C154" s="28"/>
      <c r="D154" s="28"/>
      <c r="E154" s="28"/>
      <c r="F154" s="28"/>
      <c r="G154" s="28"/>
      <c r="H154" s="28"/>
      <c r="I154" s="28"/>
      <c r="J154" s="237"/>
      <c r="K154" s="237"/>
      <c r="L154" s="295"/>
      <c r="M154" s="295"/>
      <c r="N154" s="295"/>
      <c r="O154" s="295"/>
      <c r="P154" s="295"/>
      <c r="Q154" s="295"/>
      <c r="R154" s="295"/>
      <c r="S154" s="295"/>
      <c r="T154" s="295"/>
      <c r="U154" s="295"/>
      <c r="V154" s="295"/>
    </row>
    <row r="155" spans="2:22" s="237" customFormat="1" ht="12.75" customHeight="1">
      <c r="B155" s="306" t="s">
        <v>451</v>
      </c>
      <c r="C155" s="306"/>
      <c r="D155" s="306"/>
      <c r="E155" s="306"/>
      <c r="F155" s="306"/>
      <c r="G155" s="306"/>
      <c r="H155" s="306"/>
      <c r="I155" s="306"/>
      <c r="J155" s="306"/>
      <c r="K155" s="306"/>
      <c r="L155" s="306"/>
      <c r="M155" s="306"/>
      <c r="N155" s="97"/>
      <c r="O155" s="97"/>
      <c r="P155" s="97"/>
      <c r="Q155" s="97"/>
      <c r="R155" s="97"/>
      <c r="S155" s="97"/>
      <c r="T155" s="97"/>
      <c r="U155" s="97"/>
      <c r="V155" s="97"/>
    </row>
    <row r="156" spans="2:22" s="237" customFormat="1" ht="12.75" customHeight="1">
      <c r="B156" s="282"/>
      <c r="C156" s="297"/>
      <c r="D156" s="297"/>
      <c r="E156" s="297"/>
      <c r="F156" s="297"/>
      <c r="G156" s="297"/>
      <c r="H156" s="297"/>
      <c r="I156" s="297"/>
      <c r="J156" s="100"/>
      <c r="K156" s="100"/>
      <c r="L156" s="289"/>
      <c r="M156" s="289"/>
      <c r="N156" s="97"/>
      <c r="O156" s="97"/>
      <c r="P156" s="97"/>
      <c r="Q156" s="97"/>
      <c r="R156" s="97"/>
      <c r="S156" s="97"/>
      <c r="T156" s="97"/>
      <c r="U156" s="97"/>
      <c r="V156" s="97"/>
    </row>
    <row r="157" spans="2:22" s="237" customFormat="1" ht="12.75" customHeight="1">
      <c r="B157" s="306" t="s">
        <v>452</v>
      </c>
      <c r="C157" s="306"/>
      <c r="D157" s="306"/>
      <c r="E157" s="306"/>
      <c r="F157" s="306"/>
      <c r="G157" s="306"/>
      <c r="H157" s="306"/>
      <c r="I157" s="306"/>
      <c r="J157" s="306"/>
      <c r="K157" s="306"/>
      <c r="L157" s="306"/>
      <c r="M157" s="306"/>
      <c r="N157" s="97"/>
      <c r="O157" s="97"/>
      <c r="P157" s="97"/>
      <c r="Q157" s="97"/>
      <c r="R157" s="97"/>
      <c r="S157" s="97"/>
      <c r="T157" s="97"/>
      <c r="U157" s="97"/>
      <c r="V157" s="97"/>
    </row>
    <row r="158" spans="2:22" s="237" customFormat="1" ht="12.75" customHeight="1">
      <c r="B158" s="283"/>
      <c r="C158" s="298"/>
      <c r="D158" s="298"/>
      <c r="E158" s="298"/>
      <c r="F158" s="298"/>
      <c r="G158" s="298"/>
      <c r="H158" s="298"/>
      <c r="I158" s="298"/>
      <c r="J158" s="282"/>
      <c r="K158" s="282"/>
      <c r="L158" s="100"/>
      <c r="M158" s="100"/>
      <c r="N158" s="97"/>
      <c r="O158" s="97"/>
      <c r="P158" s="97"/>
      <c r="Q158" s="97"/>
      <c r="R158" s="97"/>
      <c r="S158" s="97"/>
      <c r="T158" s="97"/>
      <c r="U158" s="97"/>
      <c r="V158" s="97"/>
    </row>
    <row r="159" spans="2:22" s="237" customFormat="1" ht="12.75" customHeight="1">
      <c r="B159" s="306" t="s">
        <v>453</v>
      </c>
      <c r="C159" s="306"/>
      <c r="D159" s="306"/>
      <c r="E159" s="306"/>
      <c r="F159" s="306"/>
      <c r="G159" s="306"/>
      <c r="H159" s="306"/>
      <c r="I159" s="306"/>
      <c r="J159" s="306"/>
      <c r="K159" s="306"/>
      <c r="L159" s="306"/>
      <c r="M159" s="306"/>
      <c r="N159" s="306"/>
      <c r="O159" s="306"/>
      <c r="P159" s="306"/>
      <c r="Q159" s="306"/>
      <c r="R159" s="306"/>
      <c r="S159" s="306"/>
      <c r="T159" s="306"/>
      <c r="U159" s="306"/>
      <c r="V159" s="306"/>
    </row>
    <row r="160" spans="2:22" s="237" customFormat="1" ht="12.75" customHeight="1">
      <c r="B160" s="283"/>
      <c r="C160" s="298"/>
      <c r="D160" s="298"/>
      <c r="E160" s="298"/>
      <c r="F160" s="298"/>
      <c r="G160" s="298"/>
      <c r="H160" s="298"/>
      <c r="I160" s="298"/>
      <c r="J160" s="282"/>
      <c r="K160" s="282"/>
      <c r="L160" s="100"/>
      <c r="M160" s="100"/>
      <c r="N160" s="97"/>
      <c r="O160" s="97"/>
      <c r="P160" s="97"/>
      <c r="Q160" s="97"/>
      <c r="R160" s="97"/>
      <c r="S160" s="97"/>
      <c r="T160" s="97"/>
      <c r="U160" s="97"/>
      <c r="V160" s="97"/>
    </row>
    <row r="161" spans="2:22" s="237" customFormat="1" ht="12.75" customHeight="1">
      <c r="B161" s="306" t="s">
        <v>454</v>
      </c>
      <c r="C161" s="306"/>
      <c r="D161" s="306"/>
      <c r="E161" s="306"/>
      <c r="F161" s="306"/>
      <c r="G161" s="306"/>
      <c r="H161" s="306"/>
      <c r="I161" s="306"/>
      <c r="J161" s="306"/>
      <c r="K161" s="306"/>
      <c r="L161" s="306"/>
      <c r="M161" s="306"/>
      <c r="N161" s="97"/>
      <c r="O161" s="97"/>
      <c r="P161" s="97"/>
      <c r="Q161" s="97"/>
      <c r="R161" s="97"/>
      <c r="S161" s="97"/>
      <c r="T161" s="97"/>
      <c r="U161" s="97"/>
      <c r="V161" s="97"/>
    </row>
    <row r="162" spans="2:22" s="237" customFormat="1" ht="12.75" customHeight="1">
      <c r="B162" s="282"/>
      <c r="C162" s="298"/>
      <c r="D162" s="298"/>
      <c r="E162" s="298"/>
      <c r="F162" s="298"/>
      <c r="G162" s="298"/>
      <c r="H162" s="298"/>
      <c r="I162" s="298"/>
      <c r="J162" s="282"/>
      <c r="K162" s="282"/>
      <c r="L162" s="100"/>
      <c r="M162" s="100"/>
      <c r="N162" s="97"/>
      <c r="O162" s="97"/>
      <c r="P162" s="97"/>
      <c r="Q162" s="97"/>
      <c r="R162" s="97"/>
      <c r="S162" s="97"/>
      <c r="T162" s="97"/>
      <c r="U162" s="97"/>
      <c r="V162" s="97"/>
    </row>
    <row r="163" spans="2:22" s="237" customFormat="1" ht="12.75" customHeight="1">
      <c r="B163" s="306" t="s">
        <v>455</v>
      </c>
      <c r="C163" s="306"/>
      <c r="D163" s="306"/>
      <c r="E163" s="306"/>
      <c r="F163" s="306"/>
      <c r="G163" s="306"/>
      <c r="H163" s="306"/>
      <c r="I163" s="306"/>
      <c r="J163" s="306"/>
      <c r="K163" s="306"/>
      <c r="L163" s="306"/>
      <c r="M163" s="306"/>
      <c r="N163" s="97"/>
      <c r="O163" s="97"/>
      <c r="P163" s="97"/>
      <c r="Q163" s="97"/>
      <c r="R163" s="97"/>
      <c r="S163" s="97"/>
      <c r="T163" s="97"/>
      <c r="U163" s="97"/>
      <c r="V163" s="97"/>
    </row>
    <row r="164" spans="2:22" s="237" customFormat="1" ht="12.75" customHeight="1">
      <c r="B164" s="282"/>
      <c r="C164" s="298"/>
      <c r="D164" s="298"/>
      <c r="E164" s="298"/>
      <c r="F164" s="298"/>
      <c r="G164" s="298"/>
      <c r="H164" s="298"/>
      <c r="I164" s="298"/>
      <c r="J164" s="282"/>
      <c r="K164" s="282"/>
      <c r="L164" s="100"/>
      <c r="M164" s="100"/>
      <c r="N164" s="97"/>
      <c r="O164" s="97"/>
      <c r="P164" s="97"/>
      <c r="Q164" s="97"/>
      <c r="R164" s="97"/>
      <c r="S164" s="97"/>
      <c r="T164" s="97"/>
      <c r="U164" s="97"/>
      <c r="V164" s="97"/>
    </row>
    <row r="165" spans="2:22" s="237" customFormat="1" ht="12.75" customHeight="1">
      <c r="B165" s="306" t="s">
        <v>456</v>
      </c>
      <c r="C165" s="306"/>
      <c r="D165" s="306"/>
      <c r="E165" s="306"/>
      <c r="F165" s="306"/>
      <c r="G165" s="306"/>
      <c r="H165" s="306"/>
      <c r="I165" s="306"/>
      <c r="J165" s="306"/>
      <c r="K165" s="306"/>
      <c r="L165" s="306"/>
      <c r="M165" s="306"/>
      <c r="N165" s="97"/>
      <c r="O165" s="97"/>
      <c r="P165" s="97"/>
      <c r="Q165" s="97"/>
      <c r="R165" s="97"/>
      <c r="S165" s="97"/>
      <c r="T165" s="97"/>
      <c r="U165" s="97"/>
      <c r="V165" s="97"/>
    </row>
    <row r="166" spans="2:22" s="259" customFormat="1" ht="12.75" customHeight="1">
      <c r="B166" s="97"/>
      <c r="C166" s="238"/>
      <c r="D166" s="238"/>
      <c r="E166" s="238"/>
      <c r="F166" s="238"/>
      <c r="G166" s="238"/>
      <c r="H166" s="238"/>
      <c r="I166" s="238"/>
      <c r="J166" s="97"/>
      <c r="K166" s="97"/>
      <c r="L166" s="237"/>
      <c r="M166" s="237"/>
      <c r="N166" s="295"/>
      <c r="O166" s="295"/>
      <c r="P166" s="295"/>
      <c r="Q166" s="295"/>
      <c r="R166" s="295"/>
      <c r="S166" s="295"/>
      <c r="T166" s="295"/>
      <c r="U166" s="295"/>
      <c r="V166" s="295"/>
    </row>
    <row r="167" spans="2:22" s="259" customFormat="1" ht="12.75" customHeight="1">
      <c r="B167" s="318" t="s">
        <v>457</v>
      </c>
      <c r="C167" s="318"/>
      <c r="D167" s="318"/>
      <c r="E167" s="318"/>
      <c r="F167" s="318"/>
      <c r="G167" s="318"/>
      <c r="H167" s="318"/>
      <c r="I167" s="318"/>
      <c r="J167" s="318"/>
      <c r="K167" s="318"/>
      <c r="L167" s="318"/>
      <c r="M167" s="318"/>
      <c r="N167" s="295"/>
      <c r="O167" s="295"/>
      <c r="P167" s="295"/>
      <c r="Q167" s="295"/>
      <c r="R167" s="295"/>
      <c r="S167" s="295"/>
      <c r="T167" s="295"/>
      <c r="U167" s="295"/>
      <c r="V167" s="295"/>
    </row>
    <row r="168" spans="2:22" s="259" customFormat="1" ht="12.75" customHeight="1">
      <c r="B168" s="290"/>
      <c r="C168" s="26"/>
      <c r="D168" s="26"/>
      <c r="E168" s="26"/>
      <c r="F168" s="26"/>
      <c r="G168" s="26"/>
      <c r="H168" s="26"/>
      <c r="I168" s="26"/>
      <c r="J168" s="295"/>
      <c r="K168" s="295"/>
      <c r="L168" s="295"/>
      <c r="M168" s="295"/>
      <c r="N168" s="295"/>
      <c r="O168" s="295"/>
      <c r="P168" s="295"/>
      <c r="Q168" s="295"/>
      <c r="R168" s="295"/>
      <c r="S168" s="295"/>
      <c r="T168" s="295"/>
      <c r="U168" s="295"/>
      <c r="V168" s="295"/>
    </row>
    <row r="169" spans="2:22" s="259" customFormat="1" ht="12.75" customHeight="1">
      <c r="B169" s="318" t="s">
        <v>237</v>
      </c>
      <c r="C169" s="318"/>
      <c r="D169" s="318"/>
      <c r="E169" s="318"/>
      <c r="F169" s="318"/>
      <c r="G169" s="318"/>
      <c r="H169" s="318"/>
      <c r="I169" s="318"/>
      <c r="J169" s="318"/>
      <c r="K169" s="318"/>
      <c r="L169" s="318"/>
      <c r="M169" s="318"/>
      <c r="N169" s="295"/>
      <c r="O169" s="295"/>
      <c r="P169" s="295"/>
      <c r="Q169" s="295"/>
      <c r="R169" s="295"/>
      <c r="S169" s="295"/>
      <c r="T169" s="295"/>
      <c r="U169" s="295"/>
      <c r="V169" s="295"/>
    </row>
    <row r="170" spans="2:22" s="259" customFormat="1" ht="12.75" customHeight="1">
      <c r="B170" s="290"/>
      <c r="C170" s="26"/>
      <c r="D170" s="26"/>
      <c r="E170" s="26"/>
      <c r="F170" s="26"/>
      <c r="G170" s="26"/>
      <c r="H170" s="26"/>
      <c r="I170" s="26"/>
      <c r="J170" s="295"/>
      <c r="K170" s="295"/>
      <c r="L170" s="295"/>
      <c r="M170" s="295"/>
      <c r="N170" s="295"/>
      <c r="O170" s="295"/>
      <c r="P170" s="295"/>
      <c r="Q170" s="295"/>
      <c r="R170" s="295"/>
      <c r="S170" s="295"/>
      <c r="T170" s="295"/>
      <c r="U170" s="295"/>
      <c r="V170" s="295"/>
    </row>
    <row r="171" spans="2:22" s="259" customFormat="1" ht="12.75" customHeight="1">
      <c r="B171" s="291" t="s">
        <v>230</v>
      </c>
      <c r="C171" s="295"/>
      <c r="D171" s="295"/>
      <c r="E171" s="295"/>
      <c r="F171" s="295"/>
      <c r="G171" s="295"/>
      <c r="H171" s="26"/>
      <c r="I171" s="26"/>
      <c r="J171" s="295"/>
      <c r="K171" s="295"/>
      <c r="L171" s="295"/>
      <c r="M171" s="295"/>
      <c r="N171" s="295"/>
      <c r="O171" s="295"/>
      <c r="P171" s="295"/>
      <c r="Q171" s="295"/>
      <c r="R171" s="295"/>
      <c r="S171" s="295"/>
      <c r="T171" s="295"/>
      <c r="U171" s="295"/>
      <c r="V171" s="295"/>
    </row>
    <row r="172" spans="2:22" s="259" customFormat="1" ht="12.75" customHeight="1">
      <c r="B172" s="262"/>
      <c r="C172" s="26"/>
      <c r="D172" s="26"/>
      <c r="E172" s="26"/>
      <c r="F172" s="26"/>
      <c r="G172" s="26"/>
      <c r="H172" s="26"/>
      <c r="I172" s="26"/>
      <c r="J172" s="295"/>
      <c r="K172" s="295"/>
      <c r="L172" s="295"/>
      <c r="M172" s="295"/>
      <c r="N172" s="295"/>
      <c r="O172" s="295"/>
      <c r="P172" s="295"/>
      <c r="Q172" s="295"/>
      <c r="R172" s="295"/>
      <c r="S172" s="295"/>
      <c r="T172" s="295"/>
      <c r="U172" s="295"/>
      <c r="V172" s="295"/>
    </row>
    <row r="173" spans="2:22" s="259" customFormat="1" ht="15.75">
      <c r="B173" s="318" t="s">
        <v>513</v>
      </c>
      <c r="C173" s="318"/>
      <c r="D173" s="318"/>
      <c r="E173" s="318"/>
      <c r="F173" s="318"/>
      <c r="G173" s="318"/>
      <c r="H173" s="318"/>
      <c r="I173" s="318"/>
      <c r="J173" s="318"/>
      <c r="K173" s="318"/>
      <c r="L173" s="318"/>
      <c r="M173" s="318"/>
      <c r="N173" s="295"/>
      <c r="O173" s="295"/>
      <c r="P173" s="295"/>
      <c r="Q173" s="295"/>
      <c r="R173" s="295"/>
      <c r="S173" s="295"/>
      <c r="T173" s="295"/>
      <c r="U173" s="295"/>
      <c r="V173" s="295"/>
    </row>
    <row r="174" spans="2:22" s="259" customFormat="1" ht="15.75">
      <c r="B174" s="3"/>
      <c r="C174" s="295"/>
      <c r="D174" s="295"/>
      <c r="E174" s="295"/>
      <c r="F174" s="295"/>
      <c r="G174" s="295"/>
      <c r="H174" s="295"/>
      <c r="I174" s="295"/>
      <c r="J174" s="295"/>
      <c r="K174" s="295"/>
      <c r="L174" s="295"/>
      <c r="M174" s="295"/>
      <c r="N174" s="295"/>
      <c r="O174" s="295"/>
      <c r="P174" s="295"/>
      <c r="Q174" s="295"/>
      <c r="R174" s="295"/>
      <c r="S174" s="295"/>
      <c r="T174" s="295"/>
      <c r="U174" s="295"/>
      <c r="V174" s="295"/>
    </row>
    <row r="175" spans="2:22" s="259" customFormat="1" ht="15.75">
      <c r="B175" s="318" t="s">
        <v>514</v>
      </c>
      <c r="C175" s="318"/>
      <c r="D175" s="318"/>
      <c r="E175" s="318"/>
      <c r="F175" s="318"/>
      <c r="G175" s="318"/>
      <c r="H175" s="318"/>
      <c r="I175" s="318"/>
      <c r="J175" s="318"/>
      <c r="K175" s="318"/>
      <c r="L175" s="318"/>
      <c r="M175" s="318"/>
      <c r="N175" s="295"/>
      <c r="O175" s="295"/>
      <c r="P175" s="295"/>
      <c r="Q175" s="295"/>
      <c r="R175" s="295"/>
      <c r="S175" s="295"/>
      <c r="T175" s="295"/>
      <c r="U175" s="295"/>
      <c r="V175" s="295"/>
    </row>
    <row r="176" spans="2:22" s="259" customFormat="1" ht="15.75">
      <c r="B176" s="3"/>
      <c r="C176" s="295"/>
      <c r="D176" s="295"/>
      <c r="E176" s="295"/>
      <c r="F176" s="295"/>
      <c r="G176" s="295"/>
      <c r="H176" s="295"/>
      <c r="I176" s="295"/>
      <c r="J176" s="295"/>
      <c r="K176" s="295"/>
      <c r="L176" s="295"/>
      <c r="M176" s="295"/>
      <c r="N176" s="295"/>
      <c r="O176" s="295"/>
      <c r="P176" s="295"/>
      <c r="Q176" s="295"/>
      <c r="R176" s="295"/>
      <c r="S176" s="295"/>
      <c r="T176" s="295"/>
      <c r="U176" s="295"/>
      <c r="V176" s="295"/>
    </row>
    <row r="177" spans="2:22" s="259" customFormat="1" ht="15.75">
      <c r="B177" s="318" t="s">
        <v>515</v>
      </c>
      <c r="C177" s="318"/>
      <c r="D177" s="318"/>
      <c r="E177" s="318"/>
      <c r="F177" s="318"/>
      <c r="G177" s="318"/>
      <c r="H177" s="318"/>
      <c r="I177" s="318"/>
      <c r="J177" s="318"/>
      <c r="K177" s="318"/>
      <c r="L177" s="318"/>
      <c r="M177" s="318"/>
      <c r="N177" s="295"/>
      <c r="O177" s="295"/>
      <c r="P177" s="295"/>
      <c r="Q177" s="295"/>
      <c r="R177" s="295"/>
      <c r="S177" s="295"/>
      <c r="T177" s="295"/>
      <c r="U177" s="295"/>
      <c r="V177" s="295"/>
    </row>
    <row r="178" s="259" customFormat="1" ht="15.75">
      <c r="B178" s="3"/>
    </row>
    <row r="179" spans="1:22" s="8" customFormat="1" ht="20.25">
      <c r="A179" s="351" t="s">
        <v>196</v>
      </c>
      <c r="B179" s="352"/>
      <c r="C179" s="352"/>
      <c r="D179" s="352"/>
      <c r="E179" s="352"/>
      <c r="F179" s="352"/>
      <c r="G179" s="352"/>
      <c r="H179" s="352"/>
      <c r="I179" s="353"/>
      <c r="J179" s="353"/>
      <c r="K179" s="353"/>
      <c r="L179" s="353"/>
      <c r="M179" s="353"/>
      <c r="N179" s="354"/>
      <c r="O179" s="354"/>
      <c r="P179" s="354"/>
      <c r="Q179" s="354"/>
      <c r="R179" s="354"/>
      <c r="S179" s="354"/>
      <c r="T179" s="354"/>
      <c r="U179" s="354"/>
      <c r="V179" s="354"/>
    </row>
    <row r="180" s="8" customFormat="1" ht="15.75">
      <c r="A180" s="2"/>
    </row>
    <row r="181" spans="1:2" s="8" customFormat="1" ht="15.75">
      <c r="A181" s="2"/>
      <c r="B181" s="118" t="s">
        <v>199</v>
      </c>
    </row>
    <row r="182" s="8" customFormat="1" ht="15.75">
      <c r="A182" s="2"/>
    </row>
    <row r="183" spans="1:14" s="300" customFormat="1" ht="15.75">
      <c r="A183" s="299"/>
      <c r="B183" s="304" t="s">
        <v>611</v>
      </c>
      <c r="C183" s="304"/>
      <c r="D183" s="304"/>
      <c r="E183" s="304"/>
      <c r="F183" s="304"/>
      <c r="G183" s="304"/>
      <c r="H183" s="304"/>
      <c r="I183" s="304"/>
      <c r="J183" s="304"/>
      <c r="K183" s="304"/>
      <c r="L183" s="304"/>
      <c r="M183" s="304"/>
      <c r="N183" s="304"/>
    </row>
    <row r="184" s="300" customFormat="1" ht="15.75">
      <c r="A184" s="299"/>
    </row>
    <row r="185" spans="2:12" s="294" customFormat="1" ht="15.75" customHeight="1">
      <c r="B185" s="304" t="s">
        <v>612</v>
      </c>
      <c r="C185" s="304"/>
      <c r="D185" s="304"/>
      <c r="E185" s="304"/>
      <c r="F185" s="304"/>
      <c r="G185" s="304"/>
      <c r="H185" s="304"/>
      <c r="I185" s="304"/>
      <c r="J185" s="304"/>
      <c r="K185" s="304"/>
      <c r="L185" s="304"/>
    </row>
    <row r="186" spans="2:7" s="294" customFormat="1" ht="12.75" customHeight="1">
      <c r="B186" s="301"/>
      <c r="C186" s="301"/>
      <c r="D186" s="301"/>
      <c r="E186" s="301"/>
      <c r="F186" s="301"/>
      <c r="G186" s="301"/>
    </row>
    <row r="187" spans="2:13" s="294" customFormat="1" ht="12.75" customHeight="1">
      <c r="B187" s="304" t="s">
        <v>613</v>
      </c>
      <c r="C187" s="304"/>
      <c r="D187" s="304"/>
      <c r="E187" s="304"/>
      <c r="F187" s="304"/>
      <c r="G187" s="304"/>
      <c r="H187" s="304"/>
      <c r="I187" s="304"/>
      <c r="J187" s="304"/>
      <c r="K187" s="304"/>
      <c r="L187" s="304"/>
      <c r="M187" s="304"/>
    </row>
    <row r="188" spans="2:7" s="294" customFormat="1" ht="12.75" customHeight="1">
      <c r="B188" s="301"/>
      <c r="C188" s="301"/>
      <c r="D188" s="301"/>
      <c r="E188" s="301"/>
      <c r="F188" s="301"/>
      <c r="G188" s="301"/>
    </row>
    <row r="189" spans="2:13" s="294" customFormat="1" ht="12.75" customHeight="1">
      <c r="B189" s="304" t="s">
        <v>398</v>
      </c>
      <c r="C189" s="304"/>
      <c r="D189" s="304"/>
      <c r="E189" s="304"/>
      <c r="F189" s="304"/>
      <c r="G189" s="304"/>
      <c r="H189" s="304"/>
      <c r="I189" s="304"/>
      <c r="J189" s="304"/>
      <c r="K189" s="304"/>
      <c r="L189" s="304"/>
      <c r="M189" s="304"/>
    </row>
    <row r="190" spans="2:7" s="294" customFormat="1" ht="12.75" customHeight="1">
      <c r="B190" s="301"/>
      <c r="C190" s="301"/>
      <c r="D190" s="301"/>
      <c r="E190" s="301"/>
      <c r="F190" s="301"/>
      <c r="G190" s="301"/>
    </row>
    <row r="191" spans="2:14" s="294" customFormat="1" ht="15.75" customHeight="1">
      <c r="B191" s="304" t="s">
        <v>614</v>
      </c>
      <c r="C191" s="304"/>
      <c r="D191" s="304"/>
      <c r="E191" s="304"/>
      <c r="F191" s="304"/>
      <c r="G191" s="304"/>
      <c r="H191" s="304"/>
      <c r="I191" s="304"/>
      <c r="J191" s="304"/>
      <c r="K191" s="304"/>
      <c r="L191" s="304"/>
      <c r="M191" s="304"/>
      <c r="N191" s="304"/>
    </row>
    <row r="192" spans="2:14" s="294" customFormat="1" ht="15.75" customHeight="1">
      <c r="B192" s="302"/>
      <c r="C192" s="302"/>
      <c r="D192" s="302"/>
      <c r="E192" s="302"/>
      <c r="F192" s="302"/>
      <c r="G192" s="302"/>
      <c r="H192" s="302"/>
      <c r="I192" s="302"/>
      <c r="J192" s="302"/>
      <c r="K192" s="302"/>
      <c r="L192" s="302"/>
      <c r="M192" s="303"/>
      <c r="N192" s="303"/>
    </row>
    <row r="193" spans="2:13" s="294" customFormat="1" ht="12.75" customHeight="1">
      <c r="B193" s="304" t="s">
        <v>625</v>
      </c>
      <c r="C193" s="304"/>
      <c r="D193" s="304"/>
      <c r="E193" s="304"/>
      <c r="F193" s="304"/>
      <c r="G193" s="304"/>
      <c r="H193" s="304"/>
      <c r="I193" s="304"/>
      <c r="J193" s="304"/>
      <c r="K193" s="304"/>
      <c r="L193" s="304"/>
      <c r="M193" s="304"/>
    </row>
    <row r="194" spans="2:7" s="294" customFormat="1" ht="12.75" customHeight="1">
      <c r="B194" s="301"/>
      <c r="C194" s="301"/>
      <c r="D194" s="301"/>
      <c r="E194" s="301"/>
      <c r="F194" s="301"/>
      <c r="G194" s="301"/>
    </row>
    <row r="195" spans="2:14" s="294" customFormat="1" ht="15.75" customHeight="1">
      <c r="B195" s="304" t="s">
        <v>615</v>
      </c>
      <c r="C195" s="304"/>
      <c r="D195" s="304"/>
      <c r="E195" s="304"/>
      <c r="F195" s="304"/>
      <c r="G195" s="304"/>
      <c r="H195" s="304"/>
      <c r="I195" s="304"/>
      <c r="J195" s="304"/>
      <c r="K195" s="304"/>
      <c r="L195" s="304"/>
      <c r="M195" s="304"/>
      <c r="N195" s="304"/>
    </row>
    <row r="196" spans="2:7" s="294" customFormat="1" ht="12.75" customHeight="1">
      <c r="B196" s="301"/>
      <c r="C196" s="301"/>
      <c r="D196" s="301"/>
      <c r="E196" s="301"/>
      <c r="F196" s="301"/>
      <c r="G196" s="301"/>
    </row>
    <row r="197" spans="2:12" s="294" customFormat="1" ht="15.75" customHeight="1">
      <c r="B197" s="304" t="s">
        <v>626</v>
      </c>
      <c r="C197" s="304"/>
      <c r="D197" s="304"/>
      <c r="E197" s="304"/>
      <c r="F197" s="304"/>
      <c r="G197" s="304"/>
      <c r="H197" s="304"/>
      <c r="I197" s="304"/>
      <c r="J197" s="304"/>
      <c r="K197" s="304"/>
      <c r="L197" s="304"/>
    </row>
    <row r="198" spans="2:7" s="294" customFormat="1" ht="12.75" customHeight="1">
      <c r="B198" s="301"/>
      <c r="C198" s="301"/>
      <c r="D198" s="301"/>
      <c r="E198" s="301"/>
      <c r="F198" s="301"/>
      <c r="G198" s="301"/>
    </row>
    <row r="199" spans="2:12" s="294" customFormat="1" ht="15.75" customHeight="1">
      <c r="B199" s="304" t="s">
        <v>399</v>
      </c>
      <c r="C199" s="304"/>
      <c r="D199" s="304"/>
      <c r="E199" s="304"/>
      <c r="F199" s="304"/>
      <c r="G199" s="304"/>
      <c r="H199" s="304"/>
      <c r="I199" s="304"/>
      <c r="J199" s="304"/>
      <c r="K199" s="304"/>
      <c r="L199" s="304"/>
    </row>
    <row r="200" s="294" customFormat="1" ht="12.75" customHeight="1"/>
    <row r="201" spans="2:12" s="294" customFormat="1" ht="15.75">
      <c r="B201" s="304" t="s">
        <v>400</v>
      </c>
      <c r="C201" s="304"/>
      <c r="D201" s="304"/>
      <c r="E201" s="304"/>
      <c r="F201" s="304"/>
      <c r="G201" s="304"/>
      <c r="H201" s="304"/>
      <c r="I201" s="304"/>
      <c r="J201" s="304"/>
      <c r="K201" s="304"/>
      <c r="L201" s="304"/>
    </row>
    <row r="202" s="294" customFormat="1" ht="12.75" customHeight="1"/>
    <row r="203" spans="2:12" s="294" customFormat="1" ht="15.75">
      <c r="B203" s="304" t="s">
        <v>627</v>
      </c>
      <c r="C203" s="304"/>
      <c r="D203" s="304"/>
      <c r="E203" s="304"/>
      <c r="F203" s="304"/>
      <c r="G203" s="304"/>
      <c r="H203" s="304"/>
      <c r="I203" s="304"/>
      <c r="J203" s="304"/>
      <c r="K203" s="304"/>
      <c r="L203" s="304"/>
    </row>
    <row r="204" s="294" customFormat="1" ht="12.75" customHeight="1"/>
    <row r="205" spans="2:12" s="294" customFormat="1" ht="15.75">
      <c r="B205" s="304" t="s">
        <v>401</v>
      </c>
      <c r="C205" s="304"/>
      <c r="D205" s="304"/>
      <c r="E205" s="304"/>
      <c r="F205" s="304"/>
      <c r="G205" s="304"/>
      <c r="H205" s="304"/>
      <c r="I205" s="304"/>
      <c r="J205" s="304"/>
      <c r="K205" s="304"/>
      <c r="L205" s="304"/>
    </row>
    <row r="206" s="294" customFormat="1" ht="12.75" customHeight="1"/>
    <row r="207" spans="2:12" s="294" customFormat="1" ht="15.75">
      <c r="B207" s="304" t="s">
        <v>402</v>
      </c>
      <c r="C207" s="304"/>
      <c r="D207" s="304"/>
      <c r="E207" s="304"/>
      <c r="F207" s="304"/>
      <c r="G207" s="304"/>
      <c r="H207" s="304"/>
      <c r="I207" s="304"/>
      <c r="J207" s="304"/>
      <c r="K207" s="304"/>
      <c r="L207" s="304"/>
    </row>
    <row r="208" s="294" customFormat="1" ht="12.75" customHeight="1"/>
    <row r="209" spans="2:12" s="294" customFormat="1" ht="15.75">
      <c r="B209" s="304" t="s">
        <v>403</v>
      </c>
      <c r="C209" s="304"/>
      <c r="D209" s="304"/>
      <c r="E209" s="304"/>
      <c r="F209" s="304"/>
      <c r="G209" s="304"/>
      <c r="H209" s="304"/>
      <c r="I209" s="304"/>
      <c r="J209" s="304"/>
      <c r="K209" s="304"/>
      <c r="L209" s="304"/>
    </row>
    <row r="210" s="294" customFormat="1" ht="12.75" customHeight="1"/>
    <row r="211" spans="2:12" s="294" customFormat="1" ht="15.75">
      <c r="B211" s="304" t="s">
        <v>404</v>
      </c>
      <c r="C211" s="304"/>
      <c r="D211" s="304"/>
      <c r="E211" s="304"/>
      <c r="F211" s="304"/>
      <c r="G211" s="304"/>
      <c r="H211" s="304"/>
      <c r="I211" s="304"/>
      <c r="J211" s="304"/>
      <c r="K211" s="304"/>
      <c r="L211" s="304"/>
    </row>
    <row r="212" spans="2:12" s="294" customFormat="1" ht="15.75">
      <c r="B212" s="302"/>
      <c r="C212" s="302"/>
      <c r="D212" s="302"/>
      <c r="E212" s="302"/>
      <c r="F212" s="302"/>
      <c r="G212" s="302"/>
      <c r="H212" s="302"/>
      <c r="I212" s="302"/>
      <c r="J212" s="302"/>
      <c r="K212" s="302"/>
      <c r="L212" s="302"/>
    </row>
    <row r="213" spans="2:12" s="294" customFormat="1" ht="15.75">
      <c r="B213" s="304" t="s">
        <v>524</v>
      </c>
      <c r="C213" s="304"/>
      <c r="D213" s="304"/>
      <c r="E213" s="304"/>
      <c r="F213" s="304"/>
      <c r="G213" s="304"/>
      <c r="H213" s="304"/>
      <c r="I213" s="304"/>
      <c r="J213" s="304"/>
      <c r="K213" s="304"/>
      <c r="L213" s="304"/>
    </row>
    <row r="214" spans="2:12" s="294" customFormat="1" ht="15.75">
      <c r="B214" s="302"/>
      <c r="C214" s="302"/>
      <c r="D214" s="302"/>
      <c r="E214" s="302"/>
      <c r="F214" s="302"/>
      <c r="G214" s="302"/>
      <c r="H214" s="302"/>
      <c r="I214" s="302"/>
      <c r="J214" s="302"/>
      <c r="K214" s="302"/>
      <c r="L214" s="302"/>
    </row>
    <row r="215" spans="2:7" s="116" customFormat="1" ht="15.75">
      <c r="B215" s="6" t="s">
        <v>259</v>
      </c>
      <c r="C215" s="117"/>
      <c r="D215" s="117"/>
      <c r="E215" s="117"/>
      <c r="F215" s="117"/>
      <c r="G215" s="117"/>
    </row>
    <row r="216" s="294" customFormat="1" ht="15.75"/>
    <row r="217" spans="2:12" s="295" customFormat="1" ht="15.75">
      <c r="B217" s="304" t="s">
        <v>616</v>
      </c>
      <c r="C217" s="304"/>
      <c r="D217" s="304"/>
      <c r="E217" s="304"/>
      <c r="F217" s="304"/>
      <c r="G217" s="304"/>
      <c r="H217" s="304"/>
      <c r="I217" s="304"/>
      <c r="J217" s="304"/>
      <c r="K217" s="304"/>
      <c r="L217" s="304"/>
    </row>
    <row r="218" s="295" customFormat="1" ht="15.75"/>
    <row r="219" spans="2:12" s="295" customFormat="1" ht="15.75">
      <c r="B219" s="304" t="s">
        <v>617</v>
      </c>
      <c r="C219" s="304"/>
      <c r="D219" s="304"/>
      <c r="E219" s="304"/>
      <c r="F219" s="304"/>
      <c r="G219" s="304"/>
      <c r="H219" s="304"/>
      <c r="I219" s="304"/>
      <c r="J219" s="304"/>
      <c r="K219" s="304"/>
      <c r="L219" s="304"/>
    </row>
    <row r="220" s="295" customFormat="1" ht="15.75"/>
    <row r="221" spans="2:12" s="295" customFormat="1" ht="15.75">
      <c r="B221" s="304" t="s">
        <v>525</v>
      </c>
      <c r="C221" s="304"/>
      <c r="D221" s="304"/>
      <c r="E221" s="304"/>
      <c r="F221" s="304"/>
      <c r="G221" s="304"/>
      <c r="H221" s="304"/>
      <c r="I221" s="304"/>
      <c r="J221" s="304"/>
      <c r="K221" s="304"/>
      <c r="L221" s="304"/>
    </row>
    <row r="222" s="295" customFormat="1" ht="15.75"/>
    <row r="223" spans="2:12" s="295" customFormat="1" ht="15.75">
      <c r="B223" s="304" t="s">
        <v>628</v>
      </c>
      <c r="C223" s="304"/>
      <c r="D223" s="304"/>
      <c r="E223" s="304"/>
      <c r="F223" s="304"/>
      <c r="G223" s="304"/>
      <c r="H223" s="304"/>
      <c r="I223" s="304"/>
      <c r="J223" s="304"/>
      <c r="K223" s="304"/>
      <c r="L223" s="304"/>
    </row>
    <row r="224" s="295" customFormat="1" ht="15.75"/>
    <row r="225" spans="2:17" s="295" customFormat="1" ht="15.75">
      <c r="B225" s="304" t="s">
        <v>618</v>
      </c>
      <c r="C225" s="304"/>
      <c r="D225" s="304"/>
      <c r="E225" s="304"/>
      <c r="F225" s="304"/>
      <c r="G225" s="304"/>
      <c r="H225" s="304"/>
      <c r="I225" s="304"/>
      <c r="J225" s="304"/>
      <c r="K225" s="304"/>
      <c r="L225" s="304"/>
      <c r="M225" s="304"/>
      <c r="N225" s="304"/>
      <c r="O225" s="304"/>
      <c r="P225" s="304"/>
      <c r="Q225" s="304"/>
    </row>
    <row r="226" s="295" customFormat="1" ht="15.75"/>
    <row r="227" spans="2:12" s="295" customFormat="1" ht="15.75">
      <c r="B227" s="304" t="s">
        <v>405</v>
      </c>
      <c r="C227" s="304"/>
      <c r="D227" s="304"/>
      <c r="E227" s="304"/>
      <c r="F227" s="304"/>
      <c r="G227" s="304"/>
      <c r="H227" s="304"/>
      <c r="I227" s="304"/>
      <c r="J227" s="304"/>
      <c r="K227" s="304"/>
      <c r="L227" s="304"/>
    </row>
    <row r="228" s="295" customFormat="1" ht="15.75"/>
    <row r="229" spans="2:17" s="295" customFormat="1" ht="15.75">
      <c r="B229" s="304" t="s">
        <v>526</v>
      </c>
      <c r="C229" s="304"/>
      <c r="D229" s="304"/>
      <c r="E229" s="304"/>
      <c r="F229" s="304"/>
      <c r="G229" s="304"/>
      <c r="H229" s="304"/>
      <c r="I229" s="304"/>
      <c r="J229" s="304"/>
      <c r="K229" s="304"/>
      <c r="L229" s="304"/>
      <c r="M229" s="304"/>
      <c r="N229" s="304"/>
      <c r="O229" s="304"/>
      <c r="P229" s="304"/>
      <c r="Q229" s="304"/>
    </row>
    <row r="230" s="295" customFormat="1" ht="15.75"/>
    <row r="231" spans="2:17" s="295" customFormat="1" ht="15.75">
      <c r="B231" s="304" t="s">
        <v>619</v>
      </c>
      <c r="C231" s="304"/>
      <c r="D231" s="304"/>
      <c r="E231" s="304"/>
      <c r="F231" s="304"/>
      <c r="G231" s="304"/>
      <c r="H231" s="304"/>
      <c r="I231" s="304"/>
      <c r="J231" s="304"/>
      <c r="K231" s="304"/>
      <c r="L231" s="304"/>
      <c r="M231" s="304"/>
      <c r="N231" s="304"/>
      <c r="O231" s="304"/>
      <c r="P231" s="304"/>
      <c r="Q231" s="304"/>
    </row>
    <row r="232" s="295" customFormat="1" ht="15.75"/>
    <row r="233" spans="2:17" s="295" customFormat="1" ht="15.75">
      <c r="B233" s="304" t="s">
        <v>620</v>
      </c>
      <c r="C233" s="304"/>
      <c r="D233" s="304"/>
      <c r="E233" s="304"/>
      <c r="F233" s="304"/>
      <c r="G233" s="304"/>
      <c r="H233" s="304"/>
      <c r="I233" s="304"/>
      <c r="J233" s="304"/>
      <c r="K233" s="304"/>
      <c r="L233" s="304"/>
      <c r="M233" s="304"/>
      <c r="N233" s="304"/>
      <c r="O233" s="304"/>
      <c r="P233" s="304"/>
      <c r="Q233" s="304"/>
    </row>
    <row r="234" s="295" customFormat="1" ht="15.75"/>
    <row r="235" spans="2:17" s="295" customFormat="1" ht="15.75">
      <c r="B235" s="304" t="s">
        <v>621</v>
      </c>
      <c r="C235" s="304"/>
      <c r="D235" s="304"/>
      <c r="E235" s="304"/>
      <c r="F235" s="304"/>
      <c r="G235" s="304"/>
      <c r="H235" s="304"/>
      <c r="I235" s="304"/>
      <c r="J235" s="304"/>
      <c r="K235" s="304"/>
      <c r="L235" s="304"/>
      <c r="M235" s="304"/>
      <c r="N235" s="304"/>
      <c r="O235" s="304"/>
      <c r="P235" s="304"/>
      <c r="Q235" s="304"/>
    </row>
    <row r="236" s="295" customFormat="1" ht="15.75"/>
    <row r="237" spans="2:17" s="295" customFormat="1" ht="15.75">
      <c r="B237" s="304" t="s">
        <v>622</v>
      </c>
      <c r="C237" s="304"/>
      <c r="D237" s="304"/>
      <c r="E237" s="304"/>
      <c r="F237" s="304"/>
      <c r="G237" s="304"/>
      <c r="H237" s="304"/>
      <c r="I237" s="304"/>
      <c r="J237" s="304"/>
      <c r="K237" s="304"/>
      <c r="L237" s="304"/>
      <c r="M237" s="304"/>
      <c r="N237" s="304"/>
      <c r="O237" s="304"/>
      <c r="P237" s="304"/>
      <c r="Q237" s="304"/>
    </row>
    <row r="238" s="295" customFormat="1" ht="15.75">
      <c r="B238" s="295" t="s">
        <v>179</v>
      </c>
    </row>
    <row r="239" spans="2:17" s="295" customFormat="1" ht="15.75">
      <c r="B239" s="304" t="s">
        <v>629</v>
      </c>
      <c r="C239" s="304"/>
      <c r="D239" s="304"/>
      <c r="E239" s="304"/>
      <c r="F239" s="304"/>
      <c r="G239" s="304"/>
      <c r="H239" s="304"/>
      <c r="I239" s="304"/>
      <c r="J239" s="304"/>
      <c r="K239" s="304"/>
      <c r="L239" s="304"/>
      <c r="M239" s="304"/>
      <c r="N239" s="304"/>
      <c r="O239" s="304"/>
      <c r="P239" s="304"/>
      <c r="Q239" s="304"/>
    </row>
    <row r="240" s="295" customFormat="1" ht="15.75"/>
    <row r="241" spans="2:17" s="295" customFormat="1" ht="15.75">
      <c r="B241" s="304" t="s">
        <v>630</v>
      </c>
      <c r="C241" s="304"/>
      <c r="D241" s="304"/>
      <c r="E241" s="304"/>
      <c r="F241" s="304"/>
      <c r="G241" s="304"/>
      <c r="H241" s="304"/>
      <c r="I241" s="304"/>
      <c r="J241" s="304"/>
      <c r="K241" s="304"/>
      <c r="L241" s="304"/>
      <c r="M241" s="304"/>
      <c r="N241" s="304"/>
      <c r="O241" s="304"/>
      <c r="P241" s="304"/>
      <c r="Q241" s="304"/>
    </row>
    <row r="242" s="295" customFormat="1" ht="15.75"/>
    <row r="243" spans="2:17" s="295" customFormat="1" ht="15.75">
      <c r="B243" s="304" t="s">
        <v>631</v>
      </c>
      <c r="C243" s="304"/>
      <c r="D243" s="304"/>
      <c r="E243" s="304"/>
      <c r="F243" s="304"/>
      <c r="G243" s="304"/>
      <c r="H243" s="304"/>
      <c r="I243" s="304"/>
      <c r="J243" s="304"/>
      <c r="K243" s="304"/>
      <c r="L243" s="304"/>
      <c r="M243" s="304"/>
      <c r="N243" s="304"/>
      <c r="O243" s="304"/>
      <c r="P243" s="304"/>
      <c r="Q243" s="304"/>
    </row>
    <row r="244" s="295" customFormat="1" ht="15.75"/>
    <row r="245" spans="2:17" s="295" customFormat="1" ht="15.75">
      <c r="B245" s="304" t="s">
        <v>632</v>
      </c>
      <c r="C245" s="304"/>
      <c r="D245" s="304"/>
      <c r="E245" s="304"/>
      <c r="F245" s="304"/>
      <c r="G245" s="304"/>
      <c r="H245" s="304"/>
      <c r="I245" s="304"/>
      <c r="J245" s="304"/>
      <c r="K245" s="304"/>
      <c r="L245" s="304"/>
      <c r="M245" s="304"/>
      <c r="N245" s="304"/>
      <c r="O245" s="304"/>
      <c r="P245" s="304"/>
      <c r="Q245" s="304"/>
    </row>
    <row r="246" s="295" customFormat="1" ht="15.75">
      <c r="B246" s="295" t="s">
        <v>179</v>
      </c>
    </row>
    <row r="247" spans="2:17" s="295" customFormat="1" ht="15.75">
      <c r="B247" s="304" t="s">
        <v>633</v>
      </c>
      <c r="C247" s="304"/>
      <c r="D247" s="304"/>
      <c r="E247" s="304"/>
      <c r="F247" s="304"/>
      <c r="G247" s="304"/>
      <c r="H247" s="304"/>
      <c r="I247" s="304"/>
      <c r="J247" s="304"/>
      <c r="K247" s="304"/>
      <c r="L247" s="304"/>
      <c r="M247" s="304"/>
      <c r="N247" s="304"/>
      <c r="O247" s="304"/>
      <c r="P247" s="304"/>
      <c r="Q247" s="304"/>
    </row>
    <row r="248" s="295" customFormat="1" ht="15.75"/>
    <row r="249" spans="2:17" s="295" customFormat="1" ht="15.75">
      <c r="B249" s="304" t="s">
        <v>634</v>
      </c>
      <c r="C249" s="304"/>
      <c r="D249" s="304"/>
      <c r="E249" s="304"/>
      <c r="F249" s="304"/>
      <c r="G249" s="304"/>
      <c r="H249" s="304"/>
      <c r="I249" s="304"/>
      <c r="J249" s="304"/>
      <c r="K249" s="304"/>
      <c r="L249" s="304"/>
      <c r="M249" s="304"/>
      <c r="N249" s="304"/>
      <c r="O249" s="304"/>
      <c r="P249" s="304"/>
      <c r="Q249" s="304"/>
    </row>
    <row r="250" s="295" customFormat="1" ht="15.75"/>
    <row r="251" spans="2:17" s="295" customFormat="1" ht="15.75">
      <c r="B251" s="304" t="s">
        <v>635</v>
      </c>
      <c r="C251" s="304"/>
      <c r="D251" s="304"/>
      <c r="E251" s="304"/>
      <c r="F251" s="304"/>
      <c r="G251" s="304"/>
      <c r="H251" s="304"/>
      <c r="I251" s="304"/>
      <c r="J251" s="304"/>
      <c r="K251" s="304"/>
      <c r="L251" s="304"/>
      <c r="M251" s="304"/>
      <c r="N251" s="304"/>
      <c r="O251" s="304"/>
      <c r="P251" s="304"/>
      <c r="Q251" s="304"/>
    </row>
    <row r="252" s="295" customFormat="1" ht="15.75"/>
    <row r="253" spans="2:17" s="295" customFormat="1" ht="15.75">
      <c r="B253" s="304" t="s">
        <v>636</v>
      </c>
      <c r="C253" s="304"/>
      <c r="D253" s="304"/>
      <c r="E253" s="304"/>
      <c r="F253" s="304"/>
      <c r="G253" s="304"/>
      <c r="H253" s="304"/>
      <c r="I253" s="304"/>
      <c r="J253" s="304"/>
      <c r="K253" s="304"/>
      <c r="L253" s="304"/>
      <c r="M253" s="304"/>
      <c r="N253" s="304"/>
      <c r="O253" s="304"/>
      <c r="P253" s="304"/>
      <c r="Q253" s="304"/>
    </row>
    <row r="254" s="295" customFormat="1" ht="15.75">
      <c r="B254" s="295" t="s">
        <v>179</v>
      </c>
    </row>
    <row r="255" spans="2:16" s="295" customFormat="1" ht="16.5" customHeight="1">
      <c r="B255" s="304" t="s">
        <v>637</v>
      </c>
      <c r="C255" s="304"/>
      <c r="D255" s="304"/>
      <c r="E255" s="304"/>
      <c r="F255" s="304"/>
      <c r="G255" s="304"/>
      <c r="H255" s="304"/>
      <c r="I255" s="304"/>
      <c r="J255" s="304"/>
      <c r="K255" s="304"/>
      <c r="L255" s="304"/>
      <c r="M255" s="304"/>
      <c r="N255" s="304"/>
      <c r="O255" s="304"/>
      <c r="P255" s="304"/>
    </row>
    <row r="256" s="295" customFormat="1" ht="15.75"/>
    <row r="257" spans="2:15" s="295" customFormat="1" ht="15.75">
      <c r="B257" s="304" t="s">
        <v>638</v>
      </c>
      <c r="C257" s="304"/>
      <c r="D257" s="304"/>
      <c r="E257" s="304"/>
      <c r="F257" s="304"/>
      <c r="G257" s="304"/>
      <c r="H257" s="304"/>
      <c r="I257" s="304"/>
      <c r="J257" s="304"/>
      <c r="K257" s="304"/>
      <c r="L257" s="304"/>
      <c r="M257" s="304"/>
      <c r="N257" s="304"/>
      <c r="O257" s="304"/>
    </row>
    <row r="258" s="295" customFormat="1" ht="15.75"/>
    <row r="259" spans="2:15" s="295" customFormat="1" ht="15.75">
      <c r="B259" s="304" t="s">
        <v>639</v>
      </c>
      <c r="C259" s="304"/>
      <c r="D259" s="304"/>
      <c r="E259" s="304"/>
      <c r="F259" s="304"/>
      <c r="G259" s="304"/>
      <c r="H259" s="304"/>
      <c r="I259" s="304"/>
      <c r="J259" s="304"/>
      <c r="K259" s="304"/>
      <c r="L259" s="304"/>
      <c r="M259" s="304"/>
      <c r="N259" s="304"/>
      <c r="O259" s="304"/>
    </row>
    <row r="260" s="295" customFormat="1" ht="15.75"/>
    <row r="261" spans="2:14" s="295" customFormat="1" ht="15.75">
      <c r="B261" s="304" t="s">
        <v>623</v>
      </c>
      <c r="C261" s="304"/>
      <c r="D261" s="304"/>
      <c r="E261" s="304"/>
      <c r="F261" s="304"/>
      <c r="G261" s="304"/>
      <c r="H261" s="304"/>
      <c r="I261" s="304"/>
      <c r="J261" s="304"/>
      <c r="K261" s="304"/>
      <c r="L261" s="304"/>
      <c r="M261" s="304"/>
      <c r="N261" s="304"/>
    </row>
    <row r="262" s="295" customFormat="1" ht="15.75">
      <c r="B262" s="5"/>
    </row>
    <row r="263" spans="2:12" s="295" customFormat="1" ht="15.75">
      <c r="B263" s="304" t="s">
        <v>527</v>
      </c>
      <c r="C263" s="304"/>
      <c r="D263" s="304"/>
      <c r="E263" s="304"/>
      <c r="F263" s="304"/>
      <c r="G263" s="304"/>
      <c r="H263" s="304"/>
      <c r="I263" s="304"/>
      <c r="J263" s="304"/>
      <c r="K263" s="304"/>
      <c r="L263" s="304"/>
    </row>
    <row r="264" s="295" customFormat="1" ht="15.75">
      <c r="B264" s="5"/>
    </row>
    <row r="265" spans="2:14" s="295" customFormat="1" ht="15.75">
      <c r="B265" s="304" t="s">
        <v>406</v>
      </c>
      <c r="C265" s="304"/>
      <c r="D265" s="304"/>
      <c r="E265" s="304"/>
      <c r="F265" s="304"/>
      <c r="G265" s="304"/>
      <c r="H265" s="304"/>
      <c r="I265" s="304"/>
      <c r="J265" s="304"/>
      <c r="K265" s="304"/>
      <c r="L265" s="304"/>
      <c r="M265" s="304"/>
      <c r="N265" s="304"/>
    </row>
    <row r="266" s="295" customFormat="1" ht="15.75">
      <c r="B266" s="5"/>
    </row>
    <row r="267" spans="2:12" s="295" customFormat="1" ht="15.75">
      <c r="B267" s="304" t="s">
        <v>528</v>
      </c>
      <c r="C267" s="304"/>
      <c r="D267" s="304"/>
      <c r="E267" s="304"/>
      <c r="F267" s="304"/>
      <c r="G267" s="304"/>
      <c r="H267" s="304"/>
      <c r="I267" s="304"/>
      <c r="J267" s="304"/>
      <c r="K267" s="304"/>
      <c r="L267" s="304"/>
    </row>
    <row r="268" s="295" customFormat="1" ht="15.75">
      <c r="B268" s="5"/>
    </row>
    <row r="269" spans="2:14" s="295" customFormat="1" ht="15.75">
      <c r="B269" s="304" t="s">
        <v>529</v>
      </c>
      <c r="C269" s="304"/>
      <c r="D269" s="304"/>
      <c r="E269" s="304"/>
      <c r="F269" s="304"/>
      <c r="G269" s="304"/>
      <c r="H269" s="304"/>
      <c r="I269" s="304"/>
      <c r="J269" s="304"/>
      <c r="K269" s="304"/>
      <c r="L269" s="304"/>
      <c r="M269" s="304"/>
      <c r="N269" s="304"/>
    </row>
    <row r="270" s="295" customFormat="1" ht="15.75">
      <c r="B270" s="5"/>
    </row>
    <row r="271" spans="2:12" s="295" customFormat="1" ht="15.75">
      <c r="B271" s="304" t="s">
        <v>624</v>
      </c>
      <c r="C271" s="304"/>
      <c r="D271" s="304"/>
      <c r="E271" s="304"/>
      <c r="F271" s="304"/>
      <c r="G271" s="304"/>
      <c r="H271" s="304"/>
      <c r="I271" s="304"/>
      <c r="J271" s="304"/>
      <c r="K271" s="304"/>
      <c r="L271" s="304"/>
    </row>
    <row r="272" s="295" customFormat="1" ht="15.75"/>
    <row r="273" spans="2:8" s="104" customFormat="1" ht="21" customHeight="1">
      <c r="B273" s="6" t="s">
        <v>260</v>
      </c>
      <c r="C273" s="9"/>
      <c r="D273" s="9"/>
      <c r="E273" s="9"/>
      <c r="F273" s="9"/>
      <c r="G273" s="9"/>
      <c r="H273" s="103"/>
    </row>
    <row r="274" spans="2:8" s="104" customFormat="1" ht="15.75">
      <c r="B274" s="9"/>
      <c r="C274" s="9"/>
      <c r="D274" s="9"/>
      <c r="E274" s="9"/>
      <c r="F274" s="9"/>
      <c r="G274" s="9"/>
      <c r="H274" s="103"/>
    </row>
    <row r="275" spans="2:12" s="104" customFormat="1" ht="15.75">
      <c r="B275" s="305" t="s">
        <v>441</v>
      </c>
      <c r="C275" s="305"/>
      <c r="D275" s="305"/>
      <c r="E275" s="305"/>
      <c r="F275" s="305"/>
      <c r="G275" s="305"/>
      <c r="H275" s="305"/>
      <c r="I275" s="305"/>
      <c r="J275" s="305"/>
      <c r="K275" s="305"/>
      <c r="L275" s="305"/>
    </row>
    <row r="276" s="104" customFormat="1" ht="15.75">
      <c r="H276" s="103"/>
    </row>
    <row r="277" spans="2:13" s="104" customFormat="1" ht="15.75">
      <c r="B277" s="305" t="s">
        <v>412</v>
      </c>
      <c r="C277" s="305"/>
      <c r="D277" s="305"/>
      <c r="E277" s="305"/>
      <c r="F277" s="305"/>
      <c r="G277" s="305"/>
      <c r="H277" s="305"/>
      <c r="I277" s="305"/>
      <c r="J277" s="305"/>
      <c r="K277" s="305"/>
      <c r="L277" s="305"/>
      <c r="M277" s="305"/>
    </row>
    <row r="278" s="104" customFormat="1" ht="15.75">
      <c r="H278" s="103"/>
    </row>
    <row r="279" spans="2:12" s="104" customFormat="1" ht="15.75" customHeight="1">
      <c r="B279" s="305" t="s">
        <v>516</v>
      </c>
      <c r="C279" s="305"/>
      <c r="D279" s="305"/>
      <c r="E279" s="305"/>
      <c r="F279" s="305"/>
      <c r="G279" s="305"/>
      <c r="H279" s="305"/>
      <c r="I279" s="305"/>
      <c r="J279" s="305"/>
      <c r="K279" s="305"/>
      <c r="L279" s="305"/>
    </row>
    <row r="280" s="104" customFormat="1" ht="15.75">
      <c r="H280" s="103"/>
    </row>
    <row r="281" spans="2:12" s="104" customFormat="1" ht="15.75">
      <c r="B281" s="305" t="s">
        <v>413</v>
      </c>
      <c r="C281" s="305"/>
      <c r="D281" s="305"/>
      <c r="E281" s="305"/>
      <c r="F281" s="305"/>
      <c r="G281" s="305"/>
      <c r="H281" s="305"/>
      <c r="I281" s="305"/>
      <c r="J281" s="305"/>
      <c r="K281" s="305"/>
      <c r="L281" s="305"/>
    </row>
    <row r="282" s="104" customFormat="1" ht="15.75">
      <c r="H282" s="103"/>
    </row>
    <row r="283" spans="2:12" s="104" customFormat="1" ht="15.75">
      <c r="B283" s="305" t="s">
        <v>414</v>
      </c>
      <c r="C283" s="305"/>
      <c r="D283" s="305"/>
      <c r="E283" s="305"/>
      <c r="F283" s="305"/>
      <c r="G283" s="305"/>
      <c r="H283" s="305"/>
      <c r="I283" s="305"/>
      <c r="J283" s="305"/>
      <c r="K283" s="305"/>
      <c r="L283" s="305"/>
    </row>
    <row r="284" s="104" customFormat="1" ht="15.75">
      <c r="H284" s="103"/>
    </row>
    <row r="285" spans="2:12" s="104" customFormat="1" ht="15.75">
      <c r="B285" s="305" t="s">
        <v>415</v>
      </c>
      <c r="C285" s="305"/>
      <c r="D285" s="305"/>
      <c r="E285" s="305"/>
      <c r="F285" s="305"/>
      <c r="G285" s="305"/>
      <c r="H285" s="305"/>
      <c r="I285" s="305"/>
      <c r="J285" s="305"/>
      <c r="K285" s="305"/>
      <c r="L285" s="305"/>
    </row>
    <row r="286" s="104" customFormat="1" ht="15.75">
      <c r="H286" s="103"/>
    </row>
    <row r="287" spans="2:12" s="104" customFormat="1" ht="15.75">
      <c r="B287" s="305" t="s">
        <v>416</v>
      </c>
      <c r="C287" s="305"/>
      <c r="D287" s="305"/>
      <c r="E287" s="305"/>
      <c r="F287" s="305"/>
      <c r="G287" s="305"/>
      <c r="H287" s="305"/>
      <c r="I287" s="305"/>
      <c r="J287" s="305"/>
      <c r="K287" s="305"/>
      <c r="L287" s="305"/>
    </row>
    <row r="288" s="104" customFormat="1" ht="15.75">
      <c r="H288" s="103"/>
    </row>
    <row r="289" spans="2:12" s="104" customFormat="1" ht="15.75">
      <c r="B289" s="305" t="s">
        <v>417</v>
      </c>
      <c r="C289" s="305"/>
      <c r="D289" s="305"/>
      <c r="E289" s="305"/>
      <c r="F289" s="305"/>
      <c r="G289" s="305"/>
      <c r="H289" s="305"/>
      <c r="I289" s="305"/>
      <c r="J289" s="305"/>
      <c r="K289" s="305"/>
      <c r="L289" s="305"/>
    </row>
    <row r="290" s="104" customFormat="1" ht="15.75">
      <c r="H290" s="103"/>
    </row>
    <row r="291" spans="2:12" s="104" customFormat="1" ht="15.75">
      <c r="B291" s="305" t="s">
        <v>418</v>
      </c>
      <c r="C291" s="305"/>
      <c r="D291" s="305"/>
      <c r="E291" s="305"/>
      <c r="F291" s="305"/>
      <c r="G291" s="305"/>
      <c r="H291" s="305"/>
      <c r="I291" s="305"/>
      <c r="J291" s="305"/>
      <c r="K291" s="305"/>
      <c r="L291" s="305"/>
    </row>
    <row r="292" s="104" customFormat="1" ht="15.75">
      <c r="H292" s="103"/>
    </row>
    <row r="293" spans="2:12" s="104" customFormat="1" ht="15.75">
      <c r="B293" s="305" t="s">
        <v>419</v>
      </c>
      <c r="C293" s="305"/>
      <c r="D293" s="305"/>
      <c r="E293" s="305"/>
      <c r="F293" s="305"/>
      <c r="G293" s="305"/>
      <c r="H293" s="305"/>
      <c r="I293" s="305"/>
      <c r="J293" s="305"/>
      <c r="K293" s="305"/>
      <c r="L293" s="305"/>
    </row>
    <row r="294" s="104" customFormat="1" ht="15.75">
      <c r="H294" s="103"/>
    </row>
    <row r="295" spans="2:12" s="104" customFormat="1" ht="15.75">
      <c r="B295" s="305" t="s">
        <v>420</v>
      </c>
      <c r="C295" s="305"/>
      <c r="D295" s="305"/>
      <c r="E295" s="305"/>
      <c r="F295" s="305"/>
      <c r="G295" s="305"/>
      <c r="H295" s="305"/>
      <c r="I295" s="305"/>
      <c r="J295" s="305"/>
      <c r="K295" s="305"/>
      <c r="L295" s="305"/>
    </row>
    <row r="296" s="104" customFormat="1" ht="15.75">
      <c r="H296" s="103"/>
    </row>
    <row r="297" spans="2:12" s="104" customFormat="1" ht="15.75">
      <c r="B297" s="305" t="s">
        <v>421</v>
      </c>
      <c r="C297" s="305"/>
      <c r="D297" s="305"/>
      <c r="E297" s="305"/>
      <c r="F297" s="305"/>
      <c r="G297" s="305"/>
      <c r="H297" s="305"/>
      <c r="I297" s="305"/>
      <c r="J297" s="305"/>
      <c r="K297" s="305"/>
      <c r="L297" s="305"/>
    </row>
    <row r="298" s="104" customFormat="1" ht="15.75">
      <c r="H298" s="103"/>
    </row>
    <row r="299" spans="2:12" s="104" customFormat="1" ht="15.75">
      <c r="B299" s="305" t="s">
        <v>422</v>
      </c>
      <c r="C299" s="305"/>
      <c r="D299" s="305"/>
      <c r="E299" s="305"/>
      <c r="F299" s="305"/>
      <c r="G299" s="305"/>
      <c r="H299" s="305"/>
      <c r="I299" s="305"/>
      <c r="J299" s="305"/>
      <c r="K299" s="305"/>
      <c r="L299" s="305"/>
    </row>
    <row r="300" s="104" customFormat="1" ht="15.75">
      <c r="H300" s="103"/>
    </row>
    <row r="301" spans="2:12" s="104" customFormat="1" ht="15.75">
      <c r="B301" s="305" t="s">
        <v>423</v>
      </c>
      <c r="C301" s="305"/>
      <c r="D301" s="305"/>
      <c r="E301" s="305"/>
      <c r="F301" s="305"/>
      <c r="G301" s="305"/>
      <c r="H301" s="305"/>
      <c r="I301" s="305"/>
      <c r="J301" s="305"/>
      <c r="K301" s="305"/>
      <c r="L301" s="305"/>
    </row>
    <row r="302" s="104" customFormat="1" ht="15.75">
      <c r="H302" s="103"/>
    </row>
    <row r="303" spans="2:12" s="104" customFormat="1" ht="15.75">
      <c r="B303" s="305" t="s">
        <v>424</v>
      </c>
      <c r="C303" s="305"/>
      <c r="D303" s="305"/>
      <c r="E303" s="305"/>
      <c r="F303" s="305"/>
      <c r="G303" s="305"/>
      <c r="H303" s="305"/>
      <c r="I303" s="305"/>
      <c r="J303" s="305"/>
      <c r="K303" s="305"/>
      <c r="L303" s="305"/>
    </row>
    <row r="304" s="104" customFormat="1" ht="15.75">
      <c r="H304" s="103"/>
    </row>
    <row r="305" spans="2:12" s="104" customFormat="1" ht="15.75">
      <c r="B305" s="305" t="s">
        <v>425</v>
      </c>
      <c r="C305" s="305"/>
      <c r="D305" s="305"/>
      <c r="E305" s="305"/>
      <c r="F305" s="305"/>
      <c r="G305" s="305"/>
      <c r="H305" s="305"/>
      <c r="I305" s="305"/>
      <c r="J305" s="305"/>
      <c r="K305" s="305"/>
      <c r="L305" s="305"/>
    </row>
    <row r="306" s="104" customFormat="1" ht="15.75">
      <c r="H306" s="103"/>
    </row>
    <row r="307" spans="2:12" s="104" customFormat="1" ht="15.75">
      <c r="B307" s="305" t="s">
        <v>426</v>
      </c>
      <c r="C307" s="305"/>
      <c r="D307" s="305"/>
      <c r="E307" s="305"/>
      <c r="F307" s="305"/>
      <c r="G307" s="305"/>
      <c r="H307" s="305"/>
      <c r="I307" s="305"/>
      <c r="J307" s="305"/>
      <c r="K307" s="305"/>
      <c r="L307" s="305"/>
    </row>
    <row r="308" s="104" customFormat="1" ht="15.75">
      <c r="H308" s="103"/>
    </row>
    <row r="309" spans="2:12" s="104" customFormat="1" ht="15.75">
      <c r="B309" s="305" t="s">
        <v>443</v>
      </c>
      <c r="C309" s="305"/>
      <c r="D309" s="305"/>
      <c r="E309" s="305"/>
      <c r="F309" s="305"/>
      <c r="G309" s="305"/>
      <c r="H309" s="305"/>
      <c r="I309" s="305"/>
      <c r="J309" s="305"/>
      <c r="K309" s="305"/>
      <c r="L309" s="305"/>
    </row>
    <row r="310" s="104" customFormat="1" ht="15.75">
      <c r="H310" s="103"/>
    </row>
    <row r="311" spans="2:12" s="104" customFormat="1" ht="15.75">
      <c r="B311" s="305" t="s">
        <v>640</v>
      </c>
      <c r="C311" s="305"/>
      <c r="D311" s="305"/>
      <c r="E311" s="305"/>
      <c r="F311" s="305"/>
      <c r="G311" s="305"/>
      <c r="H311" s="305"/>
      <c r="I311" s="305"/>
      <c r="J311" s="305"/>
      <c r="K311" s="305"/>
      <c r="L311" s="305"/>
    </row>
    <row r="312" spans="2:11" s="104" customFormat="1" ht="15.75" customHeight="1">
      <c r="B312" s="105"/>
      <c r="C312" s="105"/>
      <c r="D312" s="105"/>
      <c r="E312" s="105"/>
      <c r="F312" s="105"/>
      <c r="G312" s="105"/>
      <c r="H312" s="105"/>
      <c r="I312" s="105"/>
      <c r="J312" s="105"/>
      <c r="K312" s="105"/>
    </row>
    <row r="313" spans="2:12" s="104" customFormat="1" ht="15.75">
      <c r="B313" s="305" t="s">
        <v>641</v>
      </c>
      <c r="C313" s="305"/>
      <c r="D313" s="305"/>
      <c r="E313" s="305"/>
      <c r="F313" s="305"/>
      <c r="G313" s="305"/>
      <c r="H313" s="305"/>
      <c r="I313" s="305"/>
      <c r="J313" s="305"/>
      <c r="K313" s="305"/>
      <c r="L313" s="305"/>
    </row>
    <row r="314" spans="2:11" s="104" customFormat="1" ht="15.75" customHeight="1">
      <c r="B314" s="105"/>
      <c r="C314" s="105"/>
      <c r="D314" s="105"/>
      <c r="E314" s="105"/>
      <c r="F314" s="105"/>
      <c r="G314" s="105"/>
      <c r="H314" s="105"/>
      <c r="I314" s="105"/>
      <c r="J314" s="105"/>
      <c r="K314" s="105"/>
    </row>
    <row r="315" spans="2:12" s="104" customFormat="1" ht="15.75">
      <c r="B315" s="305" t="s">
        <v>517</v>
      </c>
      <c r="C315" s="305"/>
      <c r="D315" s="305"/>
      <c r="E315" s="305"/>
      <c r="F315" s="305"/>
      <c r="G315" s="305"/>
      <c r="H315" s="305"/>
      <c r="I315" s="305"/>
      <c r="J315" s="305"/>
      <c r="K315" s="305"/>
      <c r="L315" s="305"/>
    </row>
    <row r="316" s="104" customFormat="1" ht="15.75">
      <c r="H316" s="103"/>
    </row>
    <row r="317" spans="2:12" s="104" customFormat="1" ht="15.75">
      <c r="B317" s="305" t="s">
        <v>518</v>
      </c>
      <c r="C317" s="305"/>
      <c r="D317" s="305"/>
      <c r="E317" s="305"/>
      <c r="F317" s="305"/>
      <c r="G317" s="305"/>
      <c r="H317" s="305"/>
      <c r="I317" s="305"/>
      <c r="J317" s="305"/>
      <c r="K317" s="305"/>
      <c r="L317" s="305"/>
    </row>
    <row r="318" s="104" customFormat="1" ht="15.75">
      <c r="H318" s="103"/>
    </row>
    <row r="319" spans="2:12" s="104" customFormat="1" ht="15.75">
      <c r="B319" s="305" t="s">
        <v>519</v>
      </c>
      <c r="C319" s="305"/>
      <c r="D319" s="305"/>
      <c r="E319" s="305"/>
      <c r="F319" s="305"/>
      <c r="G319" s="305"/>
      <c r="H319" s="305"/>
      <c r="I319" s="305"/>
      <c r="J319" s="305"/>
      <c r="K319" s="305"/>
      <c r="L319" s="305"/>
    </row>
    <row r="320" s="104" customFormat="1" ht="15.75">
      <c r="H320" s="103"/>
    </row>
    <row r="321" spans="2:12" s="104" customFormat="1" ht="15.75">
      <c r="B321" s="305" t="s">
        <v>642</v>
      </c>
      <c r="C321" s="305"/>
      <c r="D321" s="305"/>
      <c r="E321" s="305"/>
      <c r="F321" s="305"/>
      <c r="G321" s="305"/>
      <c r="H321" s="305"/>
      <c r="I321" s="305"/>
      <c r="J321" s="305"/>
      <c r="K321" s="305"/>
      <c r="L321" s="305"/>
    </row>
    <row r="322" spans="2:12" s="104" customFormat="1" ht="15.75">
      <c r="B322" s="146"/>
      <c r="C322" s="146"/>
      <c r="D322" s="146"/>
      <c r="E322" s="146"/>
      <c r="F322" s="146"/>
      <c r="G322" s="146"/>
      <c r="H322" s="146"/>
      <c r="I322" s="146"/>
      <c r="J322" s="146"/>
      <c r="K322" s="146"/>
      <c r="L322" s="146"/>
    </row>
    <row r="323" spans="2:12" s="104" customFormat="1" ht="15.75">
      <c r="B323" s="305" t="s">
        <v>521</v>
      </c>
      <c r="C323" s="305"/>
      <c r="D323" s="305"/>
      <c r="E323" s="305"/>
      <c r="F323" s="305"/>
      <c r="G323" s="305"/>
      <c r="H323" s="305"/>
      <c r="I323" s="305"/>
      <c r="J323" s="305"/>
      <c r="K323" s="305"/>
      <c r="L323" s="305"/>
    </row>
    <row r="324" s="104" customFormat="1" ht="15.75">
      <c r="H324" s="103"/>
    </row>
    <row r="325" spans="2:13" s="104" customFormat="1" ht="15.75">
      <c r="B325" s="305" t="s">
        <v>643</v>
      </c>
      <c r="C325" s="305"/>
      <c r="D325" s="305"/>
      <c r="E325" s="305"/>
      <c r="F325" s="305"/>
      <c r="G325" s="305"/>
      <c r="H325" s="305"/>
      <c r="I325" s="305"/>
      <c r="J325" s="305"/>
      <c r="K325" s="305"/>
      <c r="L325" s="305"/>
      <c r="M325" s="305"/>
    </row>
    <row r="326" s="104" customFormat="1" ht="15.75">
      <c r="H326" s="103"/>
    </row>
    <row r="327" spans="2:12" s="104" customFormat="1" ht="15.75">
      <c r="B327" s="305" t="s">
        <v>644</v>
      </c>
      <c r="C327" s="305"/>
      <c r="D327" s="305"/>
      <c r="E327" s="305"/>
      <c r="F327" s="305"/>
      <c r="G327" s="305"/>
      <c r="H327" s="305"/>
      <c r="I327" s="305"/>
      <c r="J327" s="305"/>
      <c r="K327" s="305"/>
      <c r="L327" s="305"/>
    </row>
    <row r="328" s="104" customFormat="1" ht="15.75">
      <c r="H328" s="103"/>
    </row>
    <row r="329" spans="2:12" s="104" customFormat="1" ht="15.75">
      <c r="B329" s="305" t="s">
        <v>492</v>
      </c>
      <c r="C329" s="305"/>
      <c r="D329" s="305"/>
      <c r="E329" s="305"/>
      <c r="F329" s="305"/>
      <c r="G329" s="305"/>
      <c r="H329" s="305"/>
      <c r="I329" s="305"/>
      <c r="J329" s="305"/>
      <c r="K329" s="305"/>
      <c r="L329" s="305"/>
    </row>
    <row r="330" s="104" customFormat="1" ht="15.75">
      <c r="H330" s="103"/>
    </row>
    <row r="331" spans="2:12" s="104" customFormat="1" ht="15.75">
      <c r="B331" s="305" t="s">
        <v>493</v>
      </c>
      <c r="C331" s="305"/>
      <c r="D331" s="305"/>
      <c r="E331" s="305"/>
      <c r="F331" s="305"/>
      <c r="G331" s="305"/>
      <c r="H331" s="305"/>
      <c r="I331" s="305"/>
      <c r="J331" s="305"/>
      <c r="K331" s="305"/>
      <c r="L331" s="305"/>
    </row>
    <row r="332" s="104" customFormat="1" ht="15.75"/>
    <row r="333" spans="2:8" ht="15.75">
      <c r="B333" s="6" t="s">
        <v>236</v>
      </c>
      <c r="C333" s="9"/>
      <c r="D333" s="9"/>
      <c r="E333" s="9"/>
      <c r="F333" s="9"/>
      <c r="G333" s="9"/>
      <c r="H333" s="29"/>
    </row>
    <row r="334" spans="2:8" s="295" customFormat="1" ht="15.75">
      <c r="B334" s="9"/>
      <c r="C334" s="9"/>
      <c r="D334" s="9"/>
      <c r="E334" s="9"/>
      <c r="F334" s="9"/>
      <c r="G334" s="9"/>
      <c r="H334" s="29"/>
    </row>
    <row r="335" spans="2:12" s="295" customFormat="1" ht="15.75">
      <c r="B335" s="304" t="s">
        <v>645</v>
      </c>
      <c r="C335" s="304"/>
      <c r="D335" s="304"/>
      <c r="E335" s="304"/>
      <c r="F335" s="304"/>
      <c r="G335" s="304"/>
      <c r="H335" s="304"/>
      <c r="I335" s="304"/>
      <c r="J335" s="304"/>
      <c r="K335" s="304"/>
      <c r="L335" s="304"/>
    </row>
    <row r="336" s="295" customFormat="1" ht="15.75">
      <c r="H336" s="29"/>
    </row>
    <row r="337" spans="2:12" s="295" customFormat="1" ht="15.75" customHeight="1">
      <c r="B337" s="304" t="s">
        <v>495</v>
      </c>
      <c r="C337" s="304"/>
      <c r="D337" s="304"/>
      <c r="E337" s="304"/>
      <c r="F337" s="304"/>
      <c r="G337" s="304"/>
      <c r="H337" s="304"/>
      <c r="I337" s="304"/>
      <c r="J337" s="304"/>
      <c r="K337" s="304"/>
      <c r="L337" s="304"/>
    </row>
    <row r="338" s="295" customFormat="1" ht="15.75">
      <c r="H338" s="29"/>
    </row>
    <row r="339" spans="2:12" s="295" customFormat="1" ht="15.75">
      <c r="B339" s="304" t="s">
        <v>494</v>
      </c>
      <c r="C339" s="304"/>
      <c r="D339" s="304"/>
      <c r="E339" s="304"/>
      <c r="F339" s="304"/>
      <c r="G339" s="304"/>
      <c r="H339" s="304"/>
      <c r="I339" s="304"/>
      <c r="J339" s="304"/>
      <c r="K339" s="304"/>
      <c r="L339" s="304"/>
    </row>
    <row r="340" s="295" customFormat="1" ht="15.75">
      <c r="H340" s="29"/>
    </row>
    <row r="341" spans="2:13" s="295" customFormat="1" ht="15.75">
      <c r="B341" s="304" t="s">
        <v>496</v>
      </c>
      <c r="C341" s="304"/>
      <c r="D341" s="304"/>
      <c r="E341" s="304"/>
      <c r="F341" s="304"/>
      <c r="G341" s="304"/>
      <c r="H341" s="304"/>
      <c r="I341" s="304"/>
      <c r="J341" s="304"/>
      <c r="K341" s="304"/>
      <c r="L341" s="304"/>
      <c r="M341" s="304"/>
    </row>
    <row r="342" s="295" customFormat="1" ht="15.75">
      <c r="H342" s="29"/>
    </row>
    <row r="343" spans="2:12" s="295" customFormat="1" ht="15.75">
      <c r="B343" s="304" t="s">
        <v>497</v>
      </c>
      <c r="C343" s="304"/>
      <c r="D343" s="304"/>
      <c r="E343" s="304"/>
      <c r="F343" s="304"/>
      <c r="G343" s="304"/>
      <c r="H343" s="304"/>
      <c r="I343" s="304"/>
      <c r="J343" s="304"/>
      <c r="K343" s="304"/>
      <c r="L343" s="304"/>
    </row>
    <row r="344" s="295" customFormat="1" ht="15.75">
      <c r="H344" s="29"/>
    </row>
    <row r="345" spans="2:14" s="295" customFormat="1" ht="15.75">
      <c r="B345" s="304" t="s">
        <v>498</v>
      </c>
      <c r="C345" s="304"/>
      <c r="D345" s="304"/>
      <c r="E345" s="304"/>
      <c r="F345" s="304"/>
      <c r="G345" s="304"/>
      <c r="H345" s="304"/>
      <c r="I345" s="304"/>
      <c r="J345" s="304"/>
      <c r="K345" s="304"/>
      <c r="L345" s="304"/>
      <c r="M345" s="304"/>
      <c r="N345" s="304"/>
    </row>
    <row r="346" s="295" customFormat="1" ht="15.75">
      <c r="H346" s="29"/>
    </row>
    <row r="347" spans="2:14" s="295" customFormat="1" ht="15.75">
      <c r="B347" s="304" t="s">
        <v>499</v>
      </c>
      <c r="C347" s="304"/>
      <c r="D347" s="304"/>
      <c r="E347" s="304"/>
      <c r="F347" s="304"/>
      <c r="G347" s="304"/>
      <c r="H347" s="304"/>
      <c r="I347" s="304"/>
      <c r="J347" s="304"/>
      <c r="K347" s="304"/>
      <c r="L347" s="304"/>
      <c r="M347" s="304"/>
      <c r="N347" s="304"/>
    </row>
    <row r="348" s="295" customFormat="1" ht="15.75">
      <c r="H348" s="29"/>
    </row>
    <row r="349" spans="2:14" s="295" customFormat="1" ht="15.75">
      <c r="B349" s="304" t="s">
        <v>500</v>
      </c>
      <c r="C349" s="304"/>
      <c r="D349" s="304"/>
      <c r="E349" s="304"/>
      <c r="F349" s="304"/>
      <c r="G349" s="304"/>
      <c r="H349" s="304"/>
      <c r="I349" s="304"/>
      <c r="J349" s="304"/>
      <c r="K349" s="304"/>
      <c r="L349" s="304"/>
      <c r="M349" s="304"/>
      <c r="N349" s="304"/>
    </row>
    <row r="350" s="295" customFormat="1" ht="15.75">
      <c r="H350" s="29"/>
    </row>
    <row r="351" spans="2:16" s="295" customFormat="1" ht="15.75">
      <c r="B351" s="304" t="s">
        <v>501</v>
      </c>
      <c r="C351" s="304"/>
      <c r="D351" s="304"/>
      <c r="E351" s="304"/>
      <c r="F351" s="304"/>
      <c r="G351" s="304"/>
      <c r="H351" s="304"/>
      <c r="I351" s="304"/>
      <c r="J351" s="304"/>
      <c r="K351" s="304"/>
      <c r="L351" s="304"/>
      <c r="M351" s="304"/>
      <c r="N351" s="304"/>
      <c r="O351" s="304"/>
      <c r="P351" s="304"/>
    </row>
    <row r="352" s="295" customFormat="1" ht="15.75">
      <c r="H352" s="29"/>
    </row>
    <row r="353" spans="2:15" s="295" customFormat="1" ht="15.75">
      <c r="B353" s="304" t="s">
        <v>502</v>
      </c>
      <c r="C353" s="304"/>
      <c r="D353" s="304"/>
      <c r="E353" s="304"/>
      <c r="F353" s="304"/>
      <c r="G353" s="304"/>
      <c r="H353" s="304"/>
      <c r="I353" s="304"/>
      <c r="J353" s="304"/>
      <c r="K353" s="304"/>
      <c r="L353" s="304"/>
      <c r="M353" s="304"/>
      <c r="N353" s="304"/>
      <c r="O353" s="304"/>
    </row>
    <row r="354" s="295" customFormat="1" ht="15.75">
      <c r="H354" s="29"/>
    </row>
    <row r="355" spans="2:15" s="295" customFormat="1" ht="15.75">
      <c r="B355" s="304" t="s">
        <v>503</v>
      </c>
      <c r="C355" s="304"/>
      <c r="D355" s="304"/>
      <c r="E355" s="304"/>
      <c r="F355" s="304"/>
      <c r="G355" s="304"/>
      <c r="H355" s="304"/>
      <c r="I355" s="304"/>
      <c r="J355" s="304"/>
      <c r="K355" s="304"/>
      <c r="L355" s="304"/>
      <c r="M355" s="304"/>
      <c r="N355" s="304"/>
      <c r="O355" s="304"/>
    </row>
    <row r="356" spans="2:15" s="295" customFormat="1" ht="15.75">
      <c r="B356" s="264"/>
      <c r="C356" s="264"/>
      <c r="D356" s="264"/>
      <c r="E356" s="264"/>
      <c r="F356" s="264"/>
      <c r="G356" s="264"/>
      <c r="H356" s="264"/>
      <c r="I356" s="264"/>
      <c r="J356" s="264"/>
      <c r="K356" s="264"/>
      <c r="L356" s="264"/>
      <c r="M356" s="292"/>
      <c r="N356" s="292"/>
      <c r="O356" s="292"/>
    </row>
    <row r="357" spans="2:15" s="295" customFormat="1" ht="15.75" customHeight="1">
      <c r="B357" s="304" t="s">
        <v>504</v>
      </c>
      <c r="C357" s="304"/>
      <c r="D357" s="304"/>
      <c r="E357" s="304"/>
      <c r="F357" s="304"/>
      <c r="G357" s="304"/>
      <c r="H357" s="304"/>
      <c r="I357" s="304"/>
      <c r="J357" s="304"/>
      <c r="K357" s="304"/>
      <c r="L357" s="304"/>
      <c r="M357" s="304"/>
      <c r="N357" s="304"/>
      <c r="O357" s="304"/>
    </row>
    <row r="358" s="295" customFormat="1" ht="15.75">
      <c r="H358" s="29"/>
    </row>
    <row r="359" spans="2:13" s="295" customFormat="1" ht="15.75">
      <c r="B359" s="304" t="s">
        <v>505</v>
      </c>
      <c r="C359" s="304"/>
      <c r="D359" s="304"/>
      <c r="E359" s="304"/>
      <c r="F359" s="304"/>
      <c r="G359" s="304"/>
      <c r="H359" s="304"/>
      <c r="I359" s="304"/>
      <c r="J359" s="304"/>
      <c r="K359" s="304"/>
      <c r="L359" s="304"/>
      <c r="M359" s="304"/>
    </row>
    <row r="360" s="295" customFormat="1" ht="15.75">
      <c r="H360" s="29"/>
    </row>
    <row r="361" spans="2:13" s="295" customFormat="1" ht="15.75">
      <c r="B361" s="304" t="s">
        <v>506</v>
      </c>
      <c r="C361" s="304"/>
      <c r="D361" s="304"/>
      <c r="E361" s="304"/>
      <c r="F361" s="304"/>
      <c r="G361" s="304"/>
      <c r="H361" s="304"/>
      <c r="I361" s="304"/>
      <c r="J361" s="304"/>
      <c r="K361" s="304"/>
      <c r="L361" s="304"/>
      <c r="M361" s="304"/>
    </row>
    <row r="362" s="295" customFormat="1" ht="15.75">
      <c r="H362" s="29"/>
    </row>
    <row r="363" spans="2:12" s="295" customFormat="1" ht="15.75">
      <c r="B363" s="304" t="s">
        <v>507</v>
      </c>
      <c r="C363" s="304"/>
      <c r="D363" s="304"/>
      <c r="E363" s="304"/>
      <c r="F363" s="304"/>
      <c r="G363" s="304"/>
      <c r="H363" s="304"/>
      <c r="I363" s="304"/>
      <c r="J363" s="304"/>
      <c r="K363" s="304"/>
      <c r="L363" s="304"/>
    </row>
    <row r="364" s="295" customFormat="1" ht="15.75">
      <c r="H364" s="29"/>
    </row>
    <row r="365" spans="2:14" s="295" customFormat="1" ht="15.75">
      <c r="B365" s="304" t="s">
        <v>508</v>
      </c>
      <c r="C365" s="304"/>
      <c r="D365" s="304"/>
      <c r="E365" s="304"/>
      <c r="F365" s="304"/>
      <c r="G365" s="304"/>
      <c r="H365" s="304"/>
      <c r="I365" s="304"/>
      <c r="J365" s="304"/>
      <c r="K365" s="304"/>
      <c r="L365" s="304"/>
      <c r="M365" s="304"/>
      <c r="N365" s="304"/>
    </row>
    <row r="366" s="295" customFormat="1" ht="15.75">
      <c r="H366" s="29"/>
    </row>
    <row r="367" spans="2:12" s="295" customFormat="1" ht="15.75">
      <c r="B367" s="304" t="s">
        <v>509</v>
      </c>
      <c r="C367" s="304"/>
      <c r="D367" s="304"/>
      <c r="E367" s="304"/>
      <c r="F367" s="304"/>
      <c r="G367" s="304"/>
      <c r="H367" s="304"/>
      <c r="I367" s="304"/>
      <c r="J367" s="304"/>
      <c r="K367" s="304"/>
      <c r="L367" s="304"/>
    </row>
    <row r="368" s="295" customFormat="1" ht="15.75">
      <c r="H368" s="29"/>
    </row>
    <row r="369" spans="2:14" s="295" customFormat="1" ht="15.75">
      <c r="B369" s="304" t="s">
        <v>510</v>
      </c>
      <c r="C369" s="304"/>
      <c r="D369" s="304"/>
      <c r="E369" s="304"/>
      <c r="F369" s="304"/>
      <c r="G369" s="304"/>
      <c r="H369" s="304"/>
      <c r="I369" s="304"/>
      <c r="J369" s="304"/>
      <c r="K369" s="304"/>
      <c r="L369" s="304"/>
      <c r="M369" s="304"/>
      <c r="N369" s="304"/>
    </row>
    <row r="370" s="295" customFormat="1" ht="15.75">
      <c r="H370" s="29"/>
    </row>
    <row r="371" spans="2:15" s="295" customFormat="1" ht="15.75">
      <c r="B371" s="304" t="s">
        <v>511</v>
      </c>
      <c r="C371" s="304"/>
      <c r="D371" s="304"/>
      <c r="E371" s="304"/>
      <c r="F371" s="304"/>
      <c r="G371" s="304"/>
      <c r="H371" s="304"/>
      <c r="I371" s="304"/>
      <c r="J371" s="304"/>
      <c r="K371" s="304"/>
      <c r="L371" s="304"/>
      <c r="M371" s="304"/>
      <c r="N371" s="304"/>
      <c r="O371" s="304"/>
    </row>
    <row r="372" s="295" customFormat="1" ht="15.75">
      <c r="H372" s="29"/>
    </row>
    <row r="373" spans="2:15" s="295" customFormat="1" ht="15.75">
      <c r="B373" s="304" t="s">
        <v>512</v>
      </c>
      <c r="C373" s="304"/>
      <c r="D373" s="304"/>
      <c r="E373" s="304"/>
      <c r="F373" s="304"/>
      <c r="G373" s="304"/>
      <c r="H373" s="304"/>
      <c r="I373" s="304"/>
      <c r="J373" s="304"/>
      <c r="K373" s="304"/>
      <c r="L373" s="304"/>
      <c r="M373" s="304"/>
      <c r="N373" s="304"/>
      <c r="O373" s="304"/>
    </row>
    <row r="374" ht="15.75">
      <c r="A374"/>
    </row>
    <row r="375" spans="1:22" ht="15.75">
      <c r="A375" s="330" t="s">
        <v>12</v>
      </c>
      <c r="B375" s="330"/>
      <c r="C375" s="330"/>
      <c r="D375" s="330"/>
      <c r="E375" s="330"/>
      <c r="F375" s="330"/>
      <c r="G375" s="330"/>
      <c r="H375" s="330"/>
      <c r="I375" s="330"/>
      <c r="J375" s="330"/>
      <c r="K375" s="330"/>
      <c r="L375" s="330"/>
      <c r="M375" s="330"/>
      <c r="N375" s="305"/>
      <c r="O375" s="305"/>
      <c r="P375" s="305"/>
      <c r="Q375" s="305"/>
      <c r="R375" s="305"/>
      <c r="S375" s="305"/>
      <c r="T375" s="305"/>
      <c r="U375" s="305"/>
      <c r="V375" s="305"/>
    </row>
    <row r="376" spans="1:20" ht="15.75">
      <c r="A376" s="23"/>
      <c r="B376" s="68"/>
      <c r="C376" s="69"/>
      <c r="D376" s="69"/>
      <c r="E376" s="69"/>
      <c r="F376" s="69"/>
      <c r="G376" s="69"/>
      <c r="H376" s="69"/>
      <c r="I376" s="69"/>
      <c r="J376" s="69"/>
      <c r="K376" s="69"/>
      <c r="L376" s="69"/>
      <c r="M376" s="69"/>
      <c r="T376" s="48"/>
    </row>
    <row r="377" spans="1:22" s="206" customFormat="1" ht="178.5" customHeight="1">
      <c r="A377" s="23"/>
      <c r="B377" s="335" t="s">
        <v>532</v>
      </c>
      <c r="C377" s="347"/>
      <c r="D377" s="347"/>
      <c r="E377" s="347"/>
      <c r="F377" s="347"/>
      <c r="G377" s="347"/>
      <c r="H377" s="347"/>
      <c r="I377" s="347"/>
      <c r="J377" s="347"/>
      <c r="K377" s="347"/>
      <c r="L377" s="347"/>
      <c r="M377" s="347"/>
      <c r="N377" s="323"/>
      <c r="O377" s="323"/>
      <c r="P377" s="323"/>
      <c r="Q377" s="323"/>
      <c r="R377" s="323"/>
      <c r="S377" s="323"/>
      <c r="T377" s="323"/>
      <c r="U377" s="323"/>
      <c r="V377" s="323"/>
    </row>
    <row r="378" spans="1:20" s="209" customFormat="1" ht="15.75">
      <c r="A378" s="23"/>
      <c r="B378" s="212"/>
      <c r="C378" s="210"/>
      <c r="D378" s="210"/>
      <c r="E378" s="210"/>
      <c r="F378" s="210"/>
      <c r="G378" s="210"/>
      <c r="H378" s="210"/>
      <c r="I378" s="210"/>
      <c r="J378" s="210"/>
      <c r="K378" s="210"/>
      <c r="L378" s="210"/>
      <c r="M378" s="210"/>
      <c r="T378" s="48"/>
    </row>
    <row r="379" spans="1:20" ht="24" customHeight="1">
      <c r="A379" s="23"/>
      <c r="B379" s="363" t="s">
        <v>446</v>
      </c>
      <c r="C379" s="364"/>
      <c r="D379" s="364"/>
      <c r="E379" s="364"/>
      <c r="F379" s="364"/>
      <c r="G379" s="364"/>
      <c r="H379" s="364"/>
      <c r="I379" s="364"/>
      <c r="J379" s="364"/>
      <c r="K379" s="364"/>
      <c r="L379" s="364"/>
      <c r="M379" s="364"/>
      <c r="T379" s="48"/>
    </row>
    <row r="380" spans="1:22" ht="117" customHeight="1">
      <c r="A380" s="23"/>
      <c r="B380" s="335" t="s">
        <v>533</v>
      </c>
      <c r="C380" s="347"/>
      <c r="D380" s="347"/>
      <c r="E380" s="347"/>
      <c r="F380" s="347"/>
      <c r="G380" s="347"/>
      <c r="H380" s="347"/>
      <c r="I380" s="347"/>
      <c r="J380" s="347"/>
      <c r="K380" s="347"/>
      <c r="L380" s="347"/>
      <c r="M380" s="347"/>
      <c r="N380" s="323"/>
      <c r="O380" s="323"/>
      <c r="P380" s="323"/>
      <c r="Q380" s="323"/>
      <c r="R380" s="323"/>
      <c r="S380" s="323"/>
      <c r="T380" s="323"/>
      <c r="U380" s="323"/>
      <c r="V380" s="323"/>
    </row>
    <row r="381" spans="1:20" ht="15.75">
      <c r="A381" s="23"/>
      <c r="B381" s="24"/>
      <c r="C381" s="65"/>
      <c r="D381" s="65"/>
      <c r="E381" s="65"/>
      <c r="F381" s="65"/>
      <c r="G381" s="65"/>
      <c r="H381" s="65"/>
      <c r="I381" s="65"/>
      <c r="J381" s="65"/>
      <c r="K381" s="65"/>
      <c r="L381" s="65"/>
      <c r="M381" s="65"/>
      <c r="T381" s="48"/>
    </row>
    <row r="382" spans="1:22" ht="65.25" customHeight="1">
      <c r="A382" s="23"/>
      <c r="B382" s="335" t="s">
        <v>534</v>
      </c>
      <c r="C382" s="321"/>
      <c r="D382" s="321"/>
      <c r="E382" s="321"/>
      <c r="F382" s="321"/>
      <c r="G382" s="321"/>
      <c r="H382" s="321"/>
      <c r="I382" s="321"/>
      <c r="J382" s="321"/>
      <c r="K382" s="321"/>
      <c r="L382" s="321"/>
      <c r="M382" s="321"/>
      <c r="N382" s="323"/>
      <c r="O382" s="323"/>
      <c r="P382" s="323"/>
      <c r="Q382" s="323"/>
      <c r="R382" s="323"/>
      <c r="S382" s="323"/>
      <c r="T382" s="323"/>
      <c r="U382" s="323"/>
      <c r="V382" s="323"/>
    </row>
    <row r="383" spans="1:20" ht="15.75">
      <c r="A383" s="23"/>
      <c r="B383" s="24"/>
      <c r="C383" s="65"/>
      <c r="D383" s="65"/>
      <c r="E383" s="65"/>
      <c r="F383" s="65"/>
      <c r="G383" s="65"/>
      <c r="H383" s="65"/>
      <c r="I383" s="65"/>
      <c r="J383" s="65"/>
      <c r="K383" s="65"/>
      <c r="L383" s="65"/>
      <c r="M383" s="65"/>
      <c r="T383" s="48"/>
    </row>
    <row r="384" ht="15" customHeight="1">
      <c r="B384" s="288" t="s">
        <v>55</v>
      </c>
    </row>
    <row r="385" spans="1:13" ht="15.75" hidden="1">
      <c r="A385" s="34"/>
      <c r="B385" s="341" t="s">
        <v>407</v>
      </c>
      <c r="C385" s="341"/>
      <c r="D385" s="341"/>
      <c r="E385" s="341"/>
      <c r="F385" s="341"/>
      <c r="G385" s="341"/>
      <c r="H385" s="341"/>
      <c r="I385" s="341"/>
      <c r="J385" s="341"/>
      <c r="K385" s="341"/>
      <c r="L385" s="341"/>
      <c r="M385" s="341"/>
    </row>
    <row r="386" spans="1:11" ht="47.25" hidden="1">
      <c r="A386" s="34"/>
      <c r="B386" s="12"/>
      <c r="C386" s="22" t="s">
        <v>427</v>
      </c>
      <c r="D386" s="22" t="s">
        <v>428</v>
      </c>
      <c r="E386" s="22" t="s">
        <v>304</v>
      </c>
      <c r="F386" s="22" t="s">
        <v>305</v>
      </c>
      <c r="I386" s="80"/>
      <c r="J386" s="80"/>
      <c r="K386" s="80"/>
    </row>
    <row r="387" spans="1:11" ht="15.75" hidden="1">
      <c r="A387" s="34"/>
      <c r="B387" s="12" t="s">
        <v>40</v>
      </c>
      <c r="C387" s="79">
        <v>2295.04</v>
      </c>
      <c r="D387" s="79">
        <v>2299.81</v>
      </c>
      <c r="E387" s="79">
        <v>2291.4</v>
      </c>
      <c r="F387" s="79">
        <v>2299.56</v>
      </c>
      <c r="I387" s="80"/>
      <c r="J387" s="80"/>
      <c r="K387" s="80"/>
    </row>
    <row r="388" spans="1:11" ht="15.75" hidden="1">
      <c r="A388" s="34"/>
      <c r="B388" s="12" t="s">
        <v>41</v>
      </c>
      <c r="C388" s="79">
        <v>2353.62</v>
      </c>
      <c r="D388" s="79">
        <v>2352</v>
      </c>
      <c r="E388" s="79">
        <v>2348.99</v>
      </c>
      <c r="F388" s="79">
        <v>2341.35</v>
      </c>
      <c r="I388" s="80"/>
      <c r="J388" s="80"/>
      <c r="K388" s="80"/>
    </row>
    <row r="389" spans="1:11" ht="15.75" hidden="1">
      <c r="A389" s="13"/>
      <c r="B389" s="12" t="s">
        <v>42</v>
      </c>
      <c r="C389" s="79">
        <v>2223.7</v>
      </c>
      <c r="D389" s="79">
        <v>2236.77</v>
      </c>
      <c r="E389" s="79">
        <v>2208.1</v>
      </c>
      <c r="F389" s="79">
        <v>2221.45</v>
      </c>
      <c r="I389" s="80"/>
      <c r="J389" s="80"/>
      <c r="K389" s="80"/>
    </row>
    <row r="390" spans="1:11" ht="15.75" hidden="1">
      <c r="A390" s="13"/>
      <c r="B390" s="12" t="s">
        <v>43</v>
      </c>
      <c r="C390" s="79">
        <v>2264.5</v>
      </c>
      <c r="D390" s="79">
        <v>2266.34</v>
      </c>
      <c r="E390" s="79">
        <v>2256.45</v>
      </c>
      <c r="F390" s="79">
        <v>2257.06</v>
      </c>
      <c r="I390" s="80"/>
      <c r="J390" s="80"/>
      <c r="K390" s="80"/>
    </row>
    <row r="391" spans="1:11" ht="15.75" hidden="1">
      <c r="A391" s="13"/>
      <c r="B391" s="12" t="s">
        <v>44</v>
      </c>
      <c r="C391" s="79">
        <v>2335.9</v>
      </c>
      <c r="D391" s="79">
        <v>2366.34</v>
      </c>
      <c r="E391" s="79">
        <v>2317.79</v>
      </c>
      <c r="F391" s="79">
        <v>2352.3</v>
      </c>
      <c r="I391" s="80"/>
      <c r="J391" s="80"/>
      <c r="K391" s="80"/>
    </row>
    <row r="392" spans="1:11" ht="15.75" hidden="1">
      <c r="A392" s="13"/>
      <c r="B392" s="12" t="s">
        <v>45</v>
      </c>
      <c r="C392" s="79">
        <v>2236.79</v>
      </c>
      <c r="D392" s="79">
        <v>2247.34</v>
      </c>
      <c r="E392" s="79">
        <v>2225.72</v>
      </c>
      <c r="F392" s="79">
        <v>2232.14</v>
      </c>
      <c r="I392" s="80"/>
      <c r="J392" s="80"/>
      <c r="K392" s="80"/>
    </row>
    <row r="393" spans="1:11" ht="15.75" hidden="1">
      <c r="A393" s="13"/>
      <c r="B393" s="12" t="s">
        <v>46</v>
      </c>
      <c r="C393" s="79">
        <v>2354.73</v>
      </c>
      <c r="D393" s="79">
        <v>2372.63</v>
      </c>
      <c r="E393" s="79">
        <v>2343.27</v>
      </c>
      <c r="F393" s="79">
        <v>2362.52</v>
      </c>
      <c r="I393" s="80"/>
      <c r="J393" s="80"/>
      <c r="K393" s="80"/>
    </row>
    <row r="394" spans="1:11" ht="15.75" hidden="1">
      <c r="A394" s="13"/>
      <c r="B394" s="12" t="s">
        <v>47</v>
      </c>
      <c r="C394" s="79">
        <v>2205.71</v>
      </c>
      <c r="D394" s="79">
        <v>2234.75</v>
      </c>
      <c r="E394" s="79">
        <v>2186.24</v>
      </c>
      <c r="F394" s="79">
        <v>2209.54</v>
      </c>
      <c r="I394" s="80"/>
      <c r="J394" s="80"/>
      <c r="K394" s="80"/>
    </row>
    <row r="395" spans="1:11" ht="15.75">
      <c r="A395" s="13"/>
      <c r="B395" s="13"/>
      <c r="C395" s="81"/>
      <c r="D395" s="81"/>
      <c r="E395" s="80"/>
      <c r="F395" s="80"/>
      <c r="G395" s="80"/>
      <c r="H395" s="80"/>
      <c r="I395" s="80"/>
      <c r="J395" s="80"/>
      <c r="K395" s="80"/>
    </row>
    <row r="396" spans="1:11" ht="15.75">
      <c r="A396" s="13"/>
      <c r="B396" s="13"/>
      <c r="C396" s="81"/>
      <c r="D396" s="81"/>
      <c r="E396" s="80"/>
      <c r="F396" s="80"/>
      <c r="G396" s="80"/>
      <c r="H396" s="80"/>
      <c r="I396" s="80"/>
      <c r="J396" s="80"/>
      <c r="K396" s="80"/>
    </row>
    <row r="397" spans="1:11" ht="15.75">
      <c r="A397" s="13"/>
      <c r="B397" s="13"/>
      <c r="C397" s="81"/>
      <c r="D397" s="81"/>
      <c r="E397" s="80"/>
      <c r="F397" s="80"/>
      <c r="G397" s="80"/>
      <c r="H397" s="80"/>
      <c r="I397" s="80"/>
      <c r="J397" s="80"/>
      <c r="K397" s="80"/>
    </row>
    <row r="398" spans="1:11" ht="15.75">
      <c r="A398" s="13"/>
      <c r="B398" s="13"/>
      <c r="C398" s="81"/>
      <c r="D398" s="81"/>
      <c r="E398" s="80"/>
      <c r="F398" s="80"/>
      <c r="G398" s="80"/>
      <c r="H398" s="80"/>
      <c r="I398" s="80"/>
      <c r="J398" s="80"/>
      <c r="K398" s="80"/>
    </row>
    <row r="399" spans="1:11" ht="15.75">
      <c r="A399" s="13"/>
      <c r="B399" s="13"/>
      <c r="C399" s="81"/>
      <c r="D399" s="81"/>
      <c r="E399" s="80"/>
      <c r="F399" s="80"/>
      <c r="G399" s="80"/>
      <c r="H399" s="80"/>
      <c r="I399" s="80"/>
      <c r="J399" s="80"/>
      <c r="K399" s="80"/>
    </row>
    <row r="400" spans="1:11" s="119" customFormat="1" ht="15.75">
      <c r="A400" s="13"/>
      <c r="B400" s="13"/>
      <c r="C400" s="81"/>
      <c r="D400" s="81"/>
      <c r="E400" s="120"/>
      <c r="F400" s="120"/>
      <c r="G400" s="120"/>
      <c r="H400" s="120"/>
      <c r="I400" s="120"/>
      <c r="J400" s="120"/>
      <c r="K400" s="120"/>
    </row>
    <row r="401" spans="1:11" ht="15.75">
      <c r="A401" s="13"/>
      <c r="B401" s="13"/>
      <c r="C401" s="13"/>
      <c r="D401" s="13"/>
      <c r="E401" s="13"/>
      <c r="F401" s="13"/>
      <c r="G401" s="13"/>
      <c r="H401" s="13"/>
      <c r="I401" s="13"/>
      <c r="J401" s="13"/>
      <c r="K401" s="13"/>
    </row>
    <row r="402" spans="1:11" ht="15.75">
      <c r="A402" s="13"/>
      <c r="B402" s="13"/>
      <c r="C402" s="81"/>
      <c r="D402" s="81"/>
      <c r="E402" s="80"/>
      <c r="F402" s="80"/>
      <c r="G402" s="80"/>
      <c r="H402" s="80"/>
      <c r="I402" s="80"/>
      <c r="J402" s="80"/>
      <c r="K402" s="80"/>
    </row>
    <row r="403" spans="1:11" ht="15.75">
      <c r="A403" s="13"/>
      <c r="B403" s="13"/>
      <c r="C403" s="81"/>
      <c r="D403" s="81"/>
      <c r="E403" s="80"/>
      <c r="F403" s="80"/>
      <c r="G403" s="80"/>
      <c r="H403" s="80"/>
      <c r="I403" s="80"/>
      <c r="J403" s="80"/>
      <c r="K403" s="80"/>
    </row>
    <row r="404" spans="1:11" ht="15.75">
      <c r="A404" s="13"/>
      <c r="B404" s="13"/>
      <c r="C404" s="81"/>
      <c r="D404" s="81"/>
      <c r="E404" s="80"/>
      <c r="F404" s="80"/>
      <c r="G404" s="80"/>
      <c r="H404" s="80"/>
      <c r="I404" s="80"/>
      <c r="J404" s="80"/>
      <c r="K404" s="80"/>
    </row>
    <row r="405" spans="1:11" ht="15.75">
      <c r="A405" s="13"/>
      <c r="B405" s="13"/>
      <c r="C405" s="81"/>
      <c r="D405" s="81"/>
      <c r="E405" s="80"/>
      <c r="F405" s="80"/>
      <c r="G405" s="80"/>
      <c r="H405" s="80"/>
      <c r="I405" s="80"/>
      <c r="J405" s="80"/>
      <c r="K405" s="80"/>
    </row>
    <row r="406" spans="1:11" ht="15.75">
      <c r="A406" s="13"/>
      <c r="B406" s="13"/>
      <c r="C406" s="13"/>
      <c r="D406" s="13"/>
      <c r="E406" s="13"/>
      <c r="F406" s="13"/>
      <c r="G406" s="13"/>
      <c r="H406" s="13"/>
      <c r="I406" s="13"/>
      <c r="J406" s="13"/>
      <c r="K406" s="13"/>
    </row>
    <row r="407" spans="1:11" ht="15.75">
      <c r="A407" s="13"/>
      <c r="B407" s="13"/>
      <c r="C407" s="81"/>
      <c r="D407" s="81"/>
      <c r="E407" s="80"/>
      <c r="F407" s="80"/>
      <c r="G407" s="80"/>
      <c r="H407" s="80"/>
      <c r="I407" s="80"/>
      <c r="J407" s="80"/>
      <c r="K407" s="80"/>
    </row>
    <row r="408" spans="1:11" ht="15.75">
      <c r="A408" s="13"/>
      <c r="B408" s="13"/>
      <c r="C408" s="81"/>
      <c r="D408" s="81"/>
      <c r="E408" s="80"/>
      <c r="F408" s="80"/>
      <c r="G408" s="80"/>
      <c r="H408" s="80"/>
      <c r="I408" s="80"/>
      <c r="J408" s="80"/>
      <c r="K408" s="80"/>
    </row>
    <row r="409" spans="1:11" ht="15.75">
      <c r="A409" s="13"/>
      <c r="B409" s="13"/>
      <c r="C409" s="81"/>
      <c r="D409" s="81"/>
      <c r="E409" s="80"/>
      <c r="F409" s="80"/>
      <c r="G409" s="80"/>
      <c r="H409" s="80"/>
      <c r="I409" s="80"/>
      <c r="J409" s="80"/>
      <c r="K409" s="80"/>
    </row>
    <row r="410" spans="1:11" ht="15.75">
      <c r="A410" s="13"/>
      <c r="B410" s="13"/>
      <c r="C410" s="81"/>
      <c r="D410" s="81"/>
      <c r="E410" s="80"/>
      <c r="F410" s="80"/>
      <c r="G410" s="80"/>
      <c r="H410" s="80"/>
      <c r="I410" s="80"/>
      <c r="J410" s="80"/>
      <c r="K410" s="80"/>
    </row>
    <row r="411" spans="1:11" ht="15.75">
      <c r="A411" s="13"/>
      <c r="B411" s="13"/>
      <c r="C411" s="13"/>
      <c r="D411" s="13"/>
      <c r="E411" s="13"/>
      <c r="F411" s="13"/>
      <c r="G411" s="13"/>
      <c r="H411" s="13"/>
      <c r="I411" s="13"/>
      <c r="J411" s="13"/>
      <c r="K411" s="13"/>
    </row>
    <row r="412" spans="1:11" ht="15.75">
      <c r="A412" s="13"/>
      <c r="B412" s="13" t="s">
        <v>306</v>
      </c>
      <c r="C412" s="13"/>
      <c r="D412" s="13"/>
      <c r="E412" s="13"/>
      <c r="F412" s="13"/>
      <c r="G412" s="13"/>
      <c r="H412" s="13"/>
      <c r="I412" s="13"/>
      <c r="J412" s="13"/>
      <c r="K412" s="13"/>
    </row>
    <row r="413" spans="1:11" ht="15.75">
      <c r="A413" s="13"/>
      <c r="B413" s="13"/>
      <c r="C413" s="13"/>
      <c r="D413" s="13"/>
      <c r="E413" s="13"/>
      <c r="F413" s="13"/>
      <c r="G413" s="13"/>
      <c r="H413" s="13"/>
      <c r="I413" s="13"/>
      <c r="J413" s="13"/>
      <c r="K413" s="13"/>
    </row>
    <row r="414" spans="1:22" ht="81.75" customHeight="1">
      <c r="A414" s="23"/>
      <c r="B414" s="335" t="s">
        <v>610</v>
      </c>
      <c r="C414" s="321"/>
      <c r="D414" s="321"/>
      <c r="E414" s="321"/>
      <c r="F414" s="321"/>
      <c r="G414" s="321"/>
      <c r="H414" s="321"/>
      <c r="I414" s="321"/>
      <c r="J414" s="321"/>
      <c r="K414" s="321"/>
      <c r="L414" s="321"/>
      <c r="M414" s="321"/>
      <c r="N414" s="323"/>
      <c r="O414" s="323"/>
      <c r="P414" s="323"/>
      <c r="Q414" s="323"/>
      <c r="R414" s="323"/>
      <c r="S414" s="323"/>
      <c r="T414" s="323"/>
      <c r="U414" s="323"/>
      <c r="V414" s="323"/>
    </row>
    <row r="415" spans="1:20" s="209" customFormat="1" ht="15.75">
      <c r="A415" s="23"/>
      <c r="B415" s="212"/>
      <c r="C415" s="211"/>
      <c r="D415" s="211"/>
      <c r="E415" s="211"/>
      <c r="F415" s="211"/>
      <c r="G415" s="211"/>
      <c r="H415" s="211"/>
      <c r="I415" s="211"/>
      <c r="J415" s="211"/>
      <c r="K415" s="211"/>
      <c r="L415" s="211"/>
      <c r="M415" s="211"/>
      <c r="T415" s="48"/>
    </row>
    <row r="416" spans="1:22" ht="78.75" customHeight="1">
      <c r="A416" s="23"/>
      <c r="B416" s="335" t="s">
        <v>535</v>
      </c>
      <c r="C416" s="321"/>
      <c r="D416" s="321"/>
      <c r="E416" s="321"/>
      <c r="F416" s="321"/>
      <c r="G416" s="321"/>
      <c r="H416" s="321"/>
      <c r="I416" s="321"/>
      <c r="J416" s="321"/>
      <c r="K416" s="321"/>
      <c r="L416" s="321"/>
      <c r="M416" s="321"/>
      <c r="N416" s="323"/>
      <c r="O416" s="323"/>
      <c r="P416" s="323"/>
      <c r="Q416" s="323"/>
      <c r="R416" s="323"/>
      <c r="S416" s="323"/>
      <c r="T416" s="323"/>
      <c r="U416" s="323"/>
      <c r="V416" s="323"/>
    </row>
    <row r="417" spans="1:20" ht="15.75" hidden="1">
      <c r="A417" s="23"/>
      <c r="B417" s="24"/>
      <c r="C417" s="65"/>
      <c r="D417" s="65"/>
      <c r="E417" s="65"/>
      <c r="F417" s="65"/>
      <c r="G417" s="65"/>
      <c r="H417" s="65"/>
      <c r="I417" s="65"/>
      <c r="J417" s="65"/>
      <c r="K417" s="65"/>
      <c r="L417" s="65"/>
      <c r="M417" s="65"/>
      <c r="T417" s="48"/>
    </row>
    <row r="418" spans="2:11" s="108" customFormat="1" ht="15.75" hidden="1">
      <c r="B418" s="144" t="s">
        <v>37</v>
      </c>
      <c r="K418" s="52"/>
    </row>
    <row r="419" spans="2:10" s="8" customFormat="1" ht="46.5" customHeight="1" hidden="1">
      <c r="B419" s="109"/>
      <c r="C419" s="109"/>
      <c r="D419" s="362" t="s">
        <v>233</v>
      </c>
      <c r="E419" s="362"/>
      <c r="F419" s="362"/>
      <c r="G419" s="109"/>
      <c r="H419" s="365" t="s">
        <v>286</v>
      </c>
      <c r="I419" s="366"/>
      <c r="J419" s="367"/>
    </row>
    <row r="420" spans="2:10" s="108" customFormat="1" ht="15.75" customHeight="1" hidden="1">
      <c r="B420" s="109"/>
      <c r="C420" s="109"/>
      <c r="D420" s="77" t="s">
        <v>158</v>
      </c>
      <c r="E420" s="77" t="s">
        <v>159</v>
      </c>
      <c r="F420" s="77" t="s">
        <v>160</v>
      </c>
      <c r="G420" s="77"/>
      <c r="H420" s="77" t="s">
        <v>158</v>
      </c>
      <c r="I420" s="77" t="s">
        <v>159</v>
      </c>
      <c r="J420" s="77" t="s">
        <v>160</v>
      </c>
    </row>
    <row r="421" spans="2:10" s="108" customFormat="1" ht="15" customHeight="1" hidden="1">
      <c r="B421" s="76" t="s">
        <v>161</v>
      </c>
      <c r="C421" s="76"/>
      <c r="D421" s="109">
        <v>30670</v>
      </c>
      <c r="E421" s="79">
        <v>2291.4</v>
      </c>
      <c r="F421" s="79">
        <v>263.2</v>
      </c>
      <c r="G421" s="109"/>
      <c r="H421" s="109">
        <v>271780</v>
      </c>
      <c r="I421" s="79">
        <v>2295.46</v>
      </c>
      <c r="J421" s="79">
        <v>249.42</v>
      </c>
    </row>
    <row r="422" spans="2:10" s="108" customFormat="1" ht="15" customHeight="1" hidden="1">
      <c r="B422" s="76" t="s">
        <v>162</v>
      </c>
      <c r="C422" s="76"/>
      <c r="D422" s="109">
        <v>30564</v>
      </c>
      <c r="E422" s="79">
        <v>2348.99</v>
      </c>
      <c r="F422" s="79">
        <v>222.85</v>
      </c>
      <c r="G422" s="109"/>
      <c r="H422" s="109">
        <v>270943</v>
      </c>
      <c r="I422" s="79">
        <v>2354.14</v>
      </c>
      <c r="J422" s="79">
        <v>218.39</v>
      </c>
    </row>
    <row r="423" spans="2:10" s="108" customFormat="1" ht="15" customHeight="1" hidden="1">
      <c r="B423" s="76" t="s">
        <v>163</v>
      </c>
      <c r="C423" s="76"/>
      <c r="D423" s="109">
        <v>31156</v>
      </c>
      <c r="E423" s="79">
        <v>2208.1</v>
      </c>
      <c r="F423" s="79">
        <v>186.67</v>
      </c>
      <c r="G423" s="109"/>
      <c r="H423" s="109">
        <v>272489</v>
      </c>
      <c r="I423" s="79">
        <v>2225.49</v>
      </c>
      <c r="J423" s="79">
        <v>182.61</v>
      </c>
    </row>
    <row r="424" spans="2:10" s="108" customFormat="1" ht="15" customHeight="1" hidden="1">
      <c r="B424" s="76" t="s">
        <v>170</v>
      </c>
      <c r="C424" s="76"/>
      <c r="D424" s="109">
        <v>31145</v>
      </c>
      <c r="E424" s="79">
        <v>2256.45</v>
      </c>
      <c r="F424" s="79">
        <v>189.26</v>
      </c>
      <c r="G424" s="109"/>
      <c r="H424" s="109">
        <v>272486</v>
      </c>
      <c r="I424" s="79">
        <v>2265.42</v>
      </c>
      <c r="J424" s="79">
        <v>185.12</v>
      </c>
    </row>
    <row r="425" spans="2:10" s="108" customFormat="1" ht="15" customHeight="1" hidden="1">
      <c r="B425" s="76" t="s">
        <v>164</v>
      </c>
      <c r="C425" s="76"/>
      <c r="D425" s="109">
        <v>31127</v>
      </c>
      <c r="E425" s="79">
        <v>2317.79</v>
      </c>
      <c r="F425" s="79">
        <v>194.05</v>
      </c>
      <c r="G425" s="109"/>
      <c r="H425" s="109">
        <v>270922</v>
      </c>
      <c r="I425" s="79">
        <v>2337.98</v>
      </c>
      <c r="J425" s="79">
        <v>185.64</v>
      </c>
    </row>
    <row r="426" spans="2:10" s="108" customFormat="1" ht="15" customHeight="1" hidden="1">
      <c r="B426" s="76" t="s">
        <v>165</v>
      </c>
      <c r="C426" s="76"/>
      <c r="D426" s="109">
        <v>29398</v>
      </c>
      <c r="E426" s="79">
        <v>2225.72</v>
      </c>
      <c r="F426" s="79">
        <v>211.56</v>
      </c>
      <c r="G426" s="109"/>
      <c r="H426" s="109">
        <v>266477</v>
      </c>
      <c r="I426" s="79">
        <v>2238.01</v>
      </c>
      <c r="J426" s="79">
        <v>201.26</v>
      </c>
    </row>
    <row r="427" spans="2:10" s="108" customFormat="1" ht="15" customHeight="1" hidden="1">
      <c r="B427" s="76" t="s">
        <v>166</v>
      </c>
      <c r="C427" s="76"/>
      <c r="D427" s="109">
        <v>29780</v>
      </c>
      <c r="E427" s="79">
        <v>2343.27</v>
      </c>
      <c r="F427" s="79">
        <v>204.99</v>
      </c>
      <c r="G427" s="109"/>
      <c r="H427" s="109">
        <v>269094</v>
      </c>
      <c r="I427" s="79">
        <v>2356</v>
      </c>
      <c r="J427" s="79">
        <v>197.91</v>
      </c>
    </row>
    <row r="428" spans="2:10" s="108" customFormat="1" ht="15" customHeight="1" hidden="1">
      <c r="B428" s="76" t="s">
        <v>167</v>
      </c>
      <c r="C428" s="76"/>
      <c r="D428" s="109">
        <v>28974</v>
      </c>
      <c r="E428" s="79">
        <v>2186.24</v>
      </c>
      <c r="F428" s="79">
        <v>254.55</v>
      </c>
      <c r="G428" s="109"/>
      <c r="H428" s="109">
        <v>262146</v>
      </c>
      <c r="I428" s="79">
        <v>2207.86</v>
      </c>
      <c r="J428" s="79">
        <v>246.7</v>
      </c>
    </row>
    <row r="429" spans="2:10" s="119" customFormat="1" ht="15" customHeight="1">
      <c r="B429" s="123"/>
      <c r="C429" s="123"/>
      <c r="D429" s="124"/>
      <c r="E429" s="81"/>
      <c r="F429" s="81"/>
      <c r="G429" s="124"/>
      <c r="H429" s="124"/>
      <c r="I429" s="81"/>
      <c r="J429" s="81"/>
    </row>
    <row r="430" spans="1:20" ht="15.75">
      <c r="A430" s="23"/>
      <c r="B430" s="296" t="s">
        <v>56</v>
      </c>
      <c r="C430" s="65"/>
      <c r="D430" s="65"/>
      <c r="E430" s="65"/>
      <c r="F430" s="65"/>
      <c r="G430" s="65"/>
      <c r="H430" s="65"/>
      <c r="I430" s="65"/>
      <c r="J430" s="65"/>
      <c r="K430" s="65"/>
      <c r="L430" s="65"/>
      <c r="M430" s="65"/>
      <c r="T430" s="48"/>
    </row>
    <row r="431" spans="2:11" ht="15.75">
      <c r="B431" s="261" t="s">
        <v>277</v>
      </c>
      <c r="K431" s="52"/>
    </row>
    <row r="432" spans="2:18" s="8" customFormat="1" ht="46.5" customHeight="1">
      <c r="B432" s="239"/>
      <c r="C432" s="240"/>
      <c r="D432" s="241" t="s">
        <v>172</v>
      </c>
      <c r="E432" s="241"/>
      <c r="F432" s="365" t="s">
        <v>458</v>
      </c>
      <c r="G432" s="366"/>
      <c r="H432" s="367"/>
      <c r="I432" s="242" t="s">
        <v>168</v>
      </c>
      <c r="J432" s="384" t="s">
        <v>38</v>
      </c>
      <c r="K432" s="361"/>
      <c r="L432" s="361"/>
      <c r="M432" s="384" t="s">
        <v>169</v>
      </c>
      <c r="N432" s="384"/>
      <c r="O432" s="243" t="s">
        <v>307</v>
      </c>
      <c r="P432" s="244"/>
      <c r="Q432" s="244"/>
      <c r="R432" s="267"/>
    </row>
    <row r="433" spans="2:15" ht="15.75" customHeight="1">
      <c r="B433" s="75"/>
      <c r="C433" s="77" t="s">
        <v>158</v>
      </c>
      <c r="D433" s="77" t="s">
        <v>159</v>
      </c>
      <c r="E433" s="77" t="s">
        <v>160</v>
      </c>
      <c r="F433" s="77" t="s">
        <v>158</v>
      </c>
      <c r="G433" s="77" t="s">
        <v>159</v>
      </c>
      <c r="H433" s="77" t="s">
        <v>160</v>
      </c>
      <c r="I433" s="77" t="s">
        <v>223</v>
      </c>
      <c r="J433" s="357" t="s">
        <v>39</v>
      </c>
      <c r="K433" s="358"/>
      <c r="L433" s="359"/>
      <c r="M433" s="360"/>
      <c r="N433" s="361"/>
      <c r="O433" s="245" t="s">
        <v>39</v>
      </c>
    </row>
    <row r="434" spans="2:15" ht="15" customHeight="1">
      <c r="B434" s="76" t="s">
        <v>161</v>
      </c>
      <c r="C434" s="75">
        <v>31236</v>
      </c>
      <c r="D434" s="79">
        <v>2299.56</v>
      </c>
      <c r="E434" s="79">
        <v>256.79</v>
      </c>
      <c r="F434" s="75">
        <v>278681</v>
      </c>
      <c r="G434" s="79">
        <v>2299.81</v>
      </c>
      <c r="H434" s="79">
        <v>243.57</v>
      </c>
      <c r="I434" s="78">
        <v>0.65</v>
      </c>
      <c r="J434" s="349">
        <f aca="true" t="shared" si="0" ref="J434:J441">(D434-G434)/H434</f>
        <v>-0.00102639898181221</v>
      </c>
      <c r="K434" s="361"/>
      <c r="L434" s="361"/>
      <c r="M434" s="371" t="s">
        <v>278</v>
      </c>
      <c r="N434" s="362"/>
      <c r="O434" s="33">
        <f aca="true" t="shared" si="1" ref="O434:O441">((D434-E421)-(G434-I421))/((H434+J421)/2)</f>
        <v>0.015456702975719367</v>
      </c>
    </row>
    <row r="435" spans="2:15" ht="15" customHeight="1">
      <c r="B435" s="76" t="s">
        <v>162</v>
      </c>
      <c r="C435" s="75">
        <v>31261</v>
      </c>
      <c r="D435" s="79">
        <v>2341.35</v>
      </c>
      <c r="E435" s="79">
        <v>210.09</v>
      </c>
      <c r="F435" s="75">
        <v>278432</v>
      </c>
      <c r="G435" s="79">
        <v>2352</v>
      </c>
      <c r="H435" s="79">
        <v>203.68</v>
      </c>
      <c r="I435" s="113" t="s">
        <v>279</v>
      </c>
      <c r="J435" s="349">
        <f t="shared" si="0"/>
        <v>-0.052287902592302093</v>
      </c>
      <c r="K435" s="361"/>
      <c r="L435" s="361"/>
      <c r="M435" s="362" t="s">
        <v>231</v>
      </c>
      <c r="N435" s="362"/>
      <c r="O435" s="33">
        <f t="shared" si="1"/>
        <v>-0.026062027625749284</v>
      </c>
    </row>
    <row r="436" spans="2:15" ht="15" customHeight="1">
      <c r="B436" s="76" t="s">
        <v>163</v>
      </c>
      <c r="C436" s="75">
        <v>30467</v>
      </c>
      <c r="D436" s="79">
        <v>2221.45</v>
      </c>
      <c r="E436" s="79">
        <v>179.14</v>
      </c>
      <c r="F436" s="75">
        <v>274251</v>
      </c>
      <c r="G436" s="79">
        <v>2236.77</v>
      </c>
      <c r="H436" s="79">
        <v>173.22</v>
      </c>
      <c r="I436" s="113" t="s">
        <v>280</v>
      </c>
      <c r="J436" s="349">
        <f t="shared" si="0"/>
        <v>-0.0884424431358975</v>
      </c>
      <c r="K436" s="361"/>
      <c r="L436" s="361"/>
      <c r="M436" s="362" t="s">
        <v>231</v>
      </c>
      <c r="N436" s="362"/>
      <c r="O436" s="33">
        <f t="shared" si="1"/>
        <v>0.011634769412358198</v>
      </c>
    </row>
    <row r="437" spans="2:15" ht="15" customHeight="1">
      <c r="B437" s="76" t="s">
        <v>170</v>
      </c>
      <c r="C437" s="75">
        <v>30527</v>
      </c>
      <c r="D437" s="79">
        <v>2257.06</v>
      </c>
      <c r="E437" s="79">
        <v>177.23</v>
      </c>
      <c r="F437" s="75">
        <v>275051</v>
      </c>
      <c r="G437" s="79">
        <v>2266.34</v>
      </c>
      <c r="H437" s="79">
        <v>173.89</v>
      </c>
      <c r="I437" s="113" t="s">
        <v>281</v>
      </c>
      <c r="J437" s="349">
        <f t="shared" si="0"/>
        <v>-0.0533670711369268</v>
      </c>
      <c r="K437" s="361"/>
      <c r="L437" s="361"/>
      <c r="M437" s="362" t="s">
        <v>231</v>
      </c>
      <c r="N437" s="362"/>
      <c r="O437" s="33">
        <f t="shared" si="1"/>
        <v>-0.001726971393554193</v>
      </c>
    </row>
    <row r="438" spans="2:15" ht="15" customHeight="1">
      <c r="B438" s="76" t="s">
        <v>164</v>
      </c>
      <c r="C438" s="75">
        <v>30396</v>
      </c>
      <c r="D438" s="79">
        <v>2352.3</v>
      </c>
      <c r="E438" s="79">
        <v>201.73</v>
      </c>
      <c r="F438" s="75">
        <v>273055</v>
      </c>
      <c r="G438" s="79">
        <v>2366.34</v>
      </c>
      <c r="H438" s="79">
        <v>198.82</v>
      </c>
      <c r="I438" s="113" t="s">
        <v>282</v>
      </c>
      <c r="J438" s="349">
        <f t="shared" si="0"/>
        <v>-0.07061663816517436</v>
      </c>
      <c r="K438" s="350"/>
      <c r="L438" s="350"/>
      <c r="M438" s="362" t="s">
        <v>231</v>
      </c>
      <c r="N438" s="362"/>
      <c r="O438" s="33">
        <f t="shared" si="1"/>
        <v>0.03199292514175774</v>
      </c>
    </row>
    <row r="439" spans="2:15" ht="15" customHeight="1">
      <c r="B439" s="76" t="s">
        <v>165</v>
      </c>
      <c r="C439" s="75">
        <v>30970</v>
      </c>
      <c r="D439" s="79">
        <v>2232.14</v>
      </c>
      <c r="E439" s="79">
        <v>207.45</v>
      </c>
      <c r="F439" s="75">
        <v>273491</v>
      </c>
      <c r="G439" s="79">
        <v>2247.34</v>
      </c>
      <c r="H439" s="79">
        <v>196.71</v>
      </c>
      <c r="I439" s="113" t="s">
        <v>283</v>
      </c>
      <c r="J439" s="349">
        <f t="shared" si="0"/>
        <v>-0.07727110975547899</v>
      </c>
      <c r="K439" s="350"/>
      <c r="L439" s="350"/>
      <c r="M439" s="362" t="s">
        <v>231</v>
      </c>
      <c r="N439" s="362"/>
      <c r="O439" s="33">
        <f t="shared" si="1"/>
        <v>-0.014624217905871569</v>
      </c>
    </row>
    <row r="440" spans="2:15" ht="15" customHeight="1">
      <c r="B440" s="76" t="s">
        <v>166</v>
      </c>
      <c r="C440" s="75">
        <v>31344</v>
      </c>
      <c r="D440" s="79">
        <v>2362.52</v>
      </c>
      <c r="E440" s="79">
        <v>209.59</v>
      </c>
      <c r="F440" s="75">
        <v>276844</v>
      </c>
      <c r="G440" s="79">
        <v>2372.63</v>
      </c>
      <c r="H440" s="79">
        <v>203.17</v>
      </c>
      <c r="I440" s="113" t="s">
        <v>284</v>
      </c>
      <c r="J440" s="349">
        <f t="shared" si="0"/>
        <v>-0.049761283654083416</v>
      </c>
      <c r="K440" s="350"/>
      <c r="L440" s="350"/>
      <c r="M440" s="362" t="s">
        <v>231</v>
      </c>
      <c r="N440" s="362"/>
      <c r="O440" s="33">
        <f t="shared" si="1"/>
        <v>0.01306472524184647</v>
      </c>
    </row>
    <row r="441" spans="2:15" ht="15" customHeight="1">
      <c r="B441" s="76" t="s">
        <v>167</v>
      </c>
      <c r="C441" s="75">
        <v>30632</v>
      </c>
      <c r="D441" s="79">
        <v>2209.54</v>
      </c>
      <c r="E441" s="79">
        <v>240.31</v>
      </c>
      <c r="F441" s="75">
        <v>269479</v>
      </c>
      <c r="G441" s="79">
        <v>2234.75</v>
      </c>
      <c r="H441" s="79">
        <v>237.13</v>
      </c>
      <c r="I441" s="113" t="s">
        <v>285</v>
      </c>
      <c r="J441" s="349">
        <f t="shared" si="0"/>
        <v>-0.10631299287310773</v>
      </c>
      <c r="K441" s="350"/>
      <c r="L441" s="350"/>
      <c r="M441" s="362" t="s">
        <v>231</v>
      </c>
      <c r="N441" s="362"/>
      <c r="O441" s="33">
        <f t="shared" si="1"/>
        <v>-0.014839923113488997</v>
      </c>
    </row>
    <row r="442" ht="15.75">
      <c r="B442" s="256" t="s">
        <v>171</v>
      </c>
    </row>
    <row r="443" spans="2:11" ht="15.75">
      <c r="B443" s="256" t="s">
        <v>429</v>
      </c>
      <c r="K443" s="52"/>
    </row>
    <row r="444" spans="2:11" ht="15.75">
      <c r="B444" s="256" t="s">
        <v>430</v>
      </c>
      <c r="K444" s="52"/>
    </row>
    <row r="445" s="209" customFormat="1" ht="15.75">
      <c r="K445" s="52"/>
    </row>
    <row r="446" spans="2:22" ht="115.5" customHeight="1">
      <c r="B446" s="321" t="s">
        <v>536</v>
      </c>
      <c r="C446" s="328"/>
      <c r="D446" s="328"/>
      <c r="E446" s="328"/>
      <c r="F446" s="328"/>
      <c r="G446" s="328"/>
      <c r="H446" s="328"/>
      <c r="I446" s="328"/>
      <c r="J446" s="328"/>
      <c r="K446" s="328"/>
      <c r="L446" s="328"/>
      <c r="M446" s="328"/>
      <c r="N446" s="323"/>
      <c r="O446" s="323"/>
      <c r="P446" s="323"/>
      <c r="Q446" s="323"/>
      <c r="R446" s="323"/>
      <c r="S446" s="323"/>
      <c r="T446" s="323"/>
      <c r="U446" s="323"/>
      <c r="V446" s="323"/>
    </row>
    <row r="447" spans="2:13" ht="15.75">
      <c r="B447" s="10"/>
      <c r="C447" s="10"/>
      <c r="D447" s="10"/>
      <c r="E447" s="10"/>
      <c r="F447" s="10"/>
      <c r="G447" s="10"/>
      <c r="H447" s="10"/>
      <c r="I447" s="10"/>
      <c r="J447" s="10"/>
      <c r="K447" s="10"/>
      <c r="L447" s="10"/>
      <c r="M447" s="10"/>
    </row>
    <row r="448" spans="2:12" s="11" customFormat="1" ht="15" customHeight="1" hidden="1">
      <c r="B448" s="338" t="s">
        <v>36</v>
      </c>
      <c r="C448" s="338"/>
      <c r="D448" s="338"/>
      <c r="E448" s="338"/>
      <c r="F448" s="338"/>
      <c r="G448" s="338"/>
      <c r="H448" s="338"/>
      <c r="I448" s="338"/>
      <c r="J448" s="338"/>
      <c r="K448" s="338"/>
      <c r="L448" s="338"/>
    </row>
    <row r="449" spans="2:12" s="11" customFormat="1" ht="99" customHeight="1" hidden="1">
      <c r="B449" s="82"/>
      <c r="C449" s="82" t="s">
        <v>27</v>
      </c>
      <c r="D449" s="82" t="s">
        <v>28</v>
      </c>
      <c r="E449" s="82" t="s">
        <v>29</v>
      </c>
      <c r="F449" s="82" t="s">
        <v>30</v>
      </c>
      <c r="G449" s="82" t="s">
        <v>31</v>
      </c>
      <c r="H449" s="82" t="s">
        <v>32</v>
      </c>
      <c r="I449" s="58"/>
      <c r="J449" s="58"/>
      <c r="K449" s="58"/>
      <c r="L449" s="58"/>
    </row>
    <row r="450" spans="2:12" s="11" customFormat="1" ht="15.75" hidden="1">
      <c r="B450" s="67" t="s">
        <v>62</v>
      </c>
      <c r="C450" s="38">
        <v>20.64</v>
      </c>
      <c r="D450" s="38">
        <v>22.67</v>
      </c>
      <c r="E450" s="38">
        <v>65.12</v>
      </c>
      <c r="F450" s="38">
        <v>64.56</v>
      </c>
      <c r="G450" s="38">
        <f aca="true" t="shared" si="2" ref="G450:G457">C450-D450</f>
        <v>-2.030000000000001</v>
      </c>
      <c r="H450" s="61">
        <f aca="true" t="shared" si="3" ref="H450:H457">E450-F450</f>
        <v>0.5600000000000023</v>
      </c>
      <c r="I450" s="57"/>
      <c r="J450" s="57"/>
      <c r="K450" s="57"/>
      <c r="L450" s="57"/>
    </row>
    <row r="451" spans="2:12" s="11" customFormat="1" ht="15.75" hidden="1">
      <c r="B451" s="67" t="s">
        <v>229</v>
      </c>
      <c r="C451" s="38">
        <v>9.45</v>
      </c>
      <c r="D451" s="38">
        <v>10.5</v>
      </c>
      <c r="E451" s="38">
        <v>58.61</v>
      </c>
      <c r="F451" s="38">
        <v>59.34</v>
      </c>
      <c r="G451" s="38">
        <f t="shared" si="2"/>
        <v>-1.0500000000000007</v>
      </c>
      <c r="H451" s="61">
        <f t="shared" si="3"/>
        <v>-0.730000000000004</v>
      </c>
      <c r="I451" s="57"/>
      <c r="J451" s="57"/>
      <c r="K451" s="57"/>
      <c r="L451" s="57"/>
    </row>
    <row r="452" spans="2:12" s="11" customFormat="1" ht="15.75" hidden="1">
      <c r="B452" s="67" t="s">
        <v>63</v>
      </c>
      <c r="C452" s="38">
        <v>24.2</v>
      </c>
      <c r="D452" s="38">
        <v>28.34</v>
      </c>
      <c r="E452" s="38">
        <v>83.29</v>
      </c>
      <c r="F452" s="38">
        <v>84.52</v>
      </c>
      <c r="G452" s="38">
        <f t="shared" si="2"/>
        <v>-4.140000000000001</v>
      </c>
      <c r="H452" s="61">
        <f t="shared" si="3"/>
        <v>-1.2299999999999898</v>
      </c>
      <c r="I452" s="57"/>
      <c r="J452" s="57"/>
      <c r="K452" s="57"/>
      <c r="L452" s="57"/>
    </row>
    <row r="453" spans="2:12" s="11" customFormat="1" ht="15" customHeight="1" hidden="1">
      <c r="B453" s="67" t="s">
        <v>64</v>
      </c>
      <c r="C453" s="38">
        <v>15.95</v>
      </c>
      <c r="D453" s="38">
        <v>17.57</v>
      </c>
      <c r="E453" s="38">
        <v>74.25</v>
      </c>
      <c r="F453" s="38">
        <v>75</v>
      </c>
      <c r="G453" s="38">
        <f t="shared" si="2"/>
        <v>-1.620000000000001</v>
      </c>
      <c r="H453" s="61">
        <f t="shared" si="3"/>
        <v>-0.75</v>
      </c>
      <c r="I453" s="57"/>
      <c r="J453" s="57"/>
      <c r="K453" s="57"/>
      <c r="L453" s="57"/>
    </row>
    <row r="454" spans="2:12" s="11" customFormat="1" ht="15" customHeight="1" hidden="1">
      <c r="B454" s="67" t="s">
        <v>65</v>
      </c>
      <c r="C454" s="38">
        <v>10.01</v>
      </c>
      <c r="D454" s="38">
        <v>12.5</v>
      </c>
      <c r="E454" s="38">
        <v>69.66</v>
      </c>
      <c r="F454" s="38">
        <v>72.18</v>
      </c>
      <c r="G454" s="38">
        <f t="shared" si="2"/>
        <v>-2.49</v>
      </c>
      <c r="H454" s="61">
        <f t="shared" si="3"/>
        <v>-2.5200000000000102</v>
      </c>
      <c r="I454" s="57"/>
      <c r="J454" s="57"/>
      <c r="K454" s="57"/>
      <c r="L454" s="57"/>
    </row>
    <row r="455" spans="2:12" s="11" customFormat="1" ht="15.75" hidden="1">
      <c r="B455" s="67" t="s">
        <v>66</v>
      </c>
      <c r="C455" s="38">
        <v>25.12</v>
      </c>
      <c r="D455" s="38">
        <v>28.89</v>
      </c>
      <c r="E455" s="38">
        <v>80.47</v>
      </c>
      <c r="F455" s="38">
        <v>80.58</v>
      </c>
      <c r="G455" s="38">
        <f t="shared" si="2"/>
        <v>-3.7699999999999996</v>
      </c>
      <c r="H455" s="61">
        <f t="shared" si="3"/>
        <v>-0.10999999999999943</v>
      </c>
      <c r="I455" s="57"/>
      <c r="J455" s="57"/>
      <c r="K455" s="57"/>
      <c r="L455" s="57"/>
    </row>
    <row r="456" spans="2:12" s="11" customFormat="1" ht="15.75" hidden="1">
      <c r="B456" s="67" t="s">
        <v>64</v>
      </c>
      <c r="C456" s="38">
        <v>8.44</v>
      </c>
      <c r="D456" s="38">
        <v>10.21</v>
      </c>
      <c r="E456" s="38">
        <v>53.33</v>
      </c>
      <c r="F456" s="38">
        <v>55.24</v>
      </c>
      <c r="G456" s="38">
        <f t="shared" si="2"/>
        <v>-1.7700000000000014</v>
      </c>
      <c r="H456" s="61">
        <f t="shared" si="3"/>
        <v>-1.9100000000000037</v>
      </c>
      <c r="I456" s="57"/>
      <c r="J456" s="57"/>
      <c r="K456" s="57"/>
      <c r="L456" s="57"/>
    </row>
    <row r="457" spans="2:12" s="11" customFormat="1" ht="15.75" hidden="1">
      <c r="B457" s="67" t="s">
        <v>67</v>
      </c>
      <c r="C457" s="38">
        <v>32.09</v>
      </c>
      <c r="D457" s="38">
        <v>36.25</v>
      </c>
      <c r="E457" s="38">
        <v>79.92</v>
      </c>
      <c r="F457" s="38">
        <v>81.22</v>
      </c>
      <c r="G457" s="38">
        <f t="shared" si="2"/>
        <v>-4.159999999999997</v>
      </c>
      <c r="H457" s="61">
        <f t="shared" si="3"/>
        <v>-1.2999999999999972</v>
      </c>
      <c r="I457" s="57"/>
      <c r="J457" s="57"/>
      <c r="K457" s="57"/>
      <c r="L457" s="57"/>
    </row>
    <row r="458" spans="2:11" ht="15.75" hidden="1">
      <c r="B458" s="36"/>
      <c r="C458" s="57"/>
      <c r="D458" s="57"/>
      <c r="E458" s="57"/>
      <c r="F458" s="57"/>
      <c r="G458" s="57"/>
      <c r="H458" s="57"/>
      <c r="I458" s="57"/>
      <c r="J458" s="54"/>
      <c r="K458" s="54"/>
    </row>
    <row r="459" spans="2:22" ht="114" customHeight="1">
      <c r="B459" s="321" t="s">
        <v>584</v>
      </c>
      <c r="C459" s="328"/>
      <c r="D459" s="328"/>
      <c r="E459" s="328"/>
      <c r="F459" s="328"/>
      <c r="G459" s="328"/>
      <c r="H459" s="328"/>
      <c r="I459" s="328"/>
      <c r="J459" s="328"/>
      <c r="K459" s="328"/>
      <c r="L459" s="328"/>
      <c r="M459" s="328"/>
      <c r="N459" s="323"/>
      <c r="O459" s="323"/>
      <c r="P459" s="323"/>
      <c r="Q459" s="323"/>
      <c r="R459" s="323"/>
      <c r="S459" s="323"/>
      <c r="T459" s="323"/>
      <c r="U459" s="323"/>
      <c r="V459" s="323"/>
    </row>
    <row r="460" spans="2:13" ht="15.75">
      <c r="B460" s="10"/>
      <c r="C460" s="10"/>
      <c r="D460" s="10"/>
      <c r="E460" s="10"/>
      <c r="F460" s="10"/>
      <c r="G460" s="10"/>
      <c r="H460" s="10"/>
      <c r="I460" s="10"/>
      <c r="J460" s="10"/>
      <c r="K460" s="10"/>
      <c r="L460" s="10"/>
      <c r="M460" s="10"/>
    </row>
    <row r="461" ht="15.75">
      <c r="B461" s="288" t="s">
        <v>57</v>
      </c>
    </row>
    <row r="462" spans="2:13" s="11" customFormat="1" ht="15" customHeight="1" hidden="1">
      <c r="B462" s="338" t="s">
        <v>461</v>
      </c>
      <c r="C462" s="338"/>
      <c r="D462" s="338"/>
      <c r="E462" s="338"/>
      <c r="F462" s="338"/>
      <c r="G462" s="338"/>
      <c r="H462" s="338"/>
      <c r="I462" s="338"/>
      <c r="J462" s="338"/>
      <c r="K462" s="338"/>
      <c r="L462" s="338"/>
      <c r="M462" s="347"/>
    </row>
    <row r="463" spans="2:14" s="11" customFormat="1" ht="90.75" customHeight="1" hidden="1">
      <c r="B463" s="128"/>
      <c r="C463" s="132" t="s">
        <v>308</v>
      </c>
      <c r="D463" s="133" t="s">
        <v>315</v>
      </c>
      <c r="E463" s="133" t="s">
        <v>316</v>
      </c>
      <c r="F463" s="132" t="s">
        <v>317</v>
      </c>
      <c r="G463" s="133" t="s">
        <v>318</v>
      </c>
      <c r="H463" s="133" t="s">
        <v>319</v>
      </c>
      <c r="I463" s="130" t="s">
        <v>309</v>
      </c>
      <c r="J463" s="82" t="s">
        <v>310</v>
      </c>
      <c r="K463" s="82" t="s">
        <v>311</v>
      </c>
      <c r="L463" s="82" t="s">
        <v>312</v>
      </c>
      <c r="M463" s="82" t="s">
        <v>313</v>
      </c>
      <c r="N463" s="82" t="s">
        <v>314</v>
      </c>
    </row>
    <row r="464" spans="2:14" s="11" customFormat="1" ht="31.5" hidden="1">
      <c r="B464" s="129" t="s">
        <v>33</v>
      </c>
      <c r="C464" s="132">
        <v>79.36</v>
      </c>
      <c r="D464" s="134">
        <v>77.33</v>
      </c>
      <c r="E464" s="134">
        <v>34.879999999999995</v>
      </c>
      <c r="F464" s="132">
        <v>35.44</v>
      </c>
      <c r="G464" s="181">
        <v>0.020300000000000012</v>
      </c>
      <c r="H464" s="181">
        <v>-0.0056000000000000225</v>
      </c>
      <c r="I464" s="131">
        <v>78.4</v>
      </c>
      <c r="J464" s="38">
        <v>76.7</v>
      </c>
      <c r="K464" s="38">
        <v>30.6</v>
      </c>
      <c r="L464" s="38">
        <v>31.9</v>
      </c>
      <c r="M464" s="182">
        <v>0.01700000000000003</v>
      </c>
      <c r="N464" s="183">
        <v>-0.012999999999999972</v>
      </c>
    </row>
    <row r="465" spans="2:14" s="11" customFormat="1" ht="15.75" hidden="1">
      <c r="B465" s="129" t="s">
        <v>173</v>
      </c>
      <c r="C465" s="132">
        <v>90.55</v>
      </c>
      <c r="D465" s="134">
        <v>89.5</v>
      </c>
      <c r="E465" s="134">
        <v>41.39</v>
      </c>
      <c r="F465" s="132">
        <v>40.66</v>
      </c>
      <c r="G465" s="181">
        <v>0.010499999999999971</v>
      </c>
      <c r="H465" s="181">
        <v>0.00730000000000004</v>
      </c>
      <c r="I465" s="131">
        <v>90</v>
      </c>
      <c r="J465" s="38">
        <v>88.4</v>
      </c>
      <c r="K465" s="38">
        <v>34.1</v>
      </c>
      <c r="L465" s="38">
        <v>32.6</v>
      </c>
      <c r="M465" s="182">
        <v>0.015999999999999945</v>
      </c>
      <c r="N465" s="183">
        <v>0.015</v>
      </c>
    </row>
    <row r="466" spans="2:14" s="11" customFormat="1" ht="31.5" hidden="1">
      <c r="B466" s="129" t="s">
        <v>34</v>
      </c>
      <c r="C466" s="132">
        <v>75.8</v>
      </c>
      <c r="D466" s="134">
        <v>71.66</v>
      </c>
      <c r="E466" s="134">
        <v>16.709999999999994</v>
      </c>
      <c r="F466" s="132">
        <v>15.480000000000004</v>
      </c>
      <c r="G466" s="181">
        <v>0.041400000000000006</v>
      </c>
      <c r="H466" s="181">
        <v>0.012299999999999898</v>
      </c>
      <c r="I466" s="131">
        <v>77.6</v>
      </c>
      <c r="J466" s="38">
        <v>70.9</v>
      </c>
      <c r="K466" s="38">
        <v>15</v>
      </c>
      <c r="L466" s="38">
        <v>13.8</v>
      </c>
      <c r="M466" s="182">
        <v>0.06699999999999989</v>
      </c>
      <c r="N466" s="183">
        <v>0.011999999999999993</v>
      </c>
    </row>
    <row r="467" spans="2:14" s="11" customFormat="1" ht="15" customHeight="1" hidden="1">
      <c r="B467" s="129" t="s">
        <v>174</v>
      </c>
      <c r="C467" s="132">
        <v>84.05</v>
      </c>
      <c r="D467" s="134">
        <v>82.43</v>
      </c>
      <c r="E467" s="134">
        <v>25.75</v>
      </c>
      <c r="F467" s="132">
        <v>25</v>
      </c>
      <c r="G467" s="181">
        <v>0.016199999999999902</v>
      </c>
      <c r="H467" s="181">
        <v>0.0075</v>
      </c>
      <c r="I467" s="131">
        <v>82.9</v>
      </c>
      <c r="J467" s="38">
        <v>81</v>
      </c>
      <c r="K467" s="38">
        <v>20.3</v>
      </c>
      <c r="L467" s="38">
        <v>19.7</v>
      </c>
      <c r="M467" s="182">
        <v>0.01900000000000006</v>
      </c>
      <c r="N467" s="183">
        <v>0.006000000000000014</v>
      </c>
    </row>
    <row r="468" spans="2:14" s="11" customFormat="1" ht="15" customHeight="1" hidden="1">
      <c r="B468" s="129" t="s">
        <v>175</v>
      </c>
      <c r="C468" s="132">
        <v>89.99</v>
      </c>
      <c r="D468" s="134">
        <v>87.5</v>
      </c>
      <c r="E468" s="134">
        <v>30.340000000000003</v>
      </c>
      <c r="F468" s="132">
        <v>27.819999999999993</v>
      </c>
      <c r="G468" s="181">
        <v>0.02489999999999995</v>
      </c>
      <c r="H468" s="181">
        <v>0.0252000000000001</v>
      </c>
      <c r="I468" s="131">
        <v>92.3</v>
      </c>
      <c r="J468" s="38">
        <v>91.1</v>
      </c>
      <c r="K468" s="38">
        <v>29.9</v>
      </c>
      <c r="L468" s="38">
        <v>27.6</v>
      </c>
      <c r="M468" s="182">
        <v>0.012000000000000028</v>
      </c>
      <c r="N468" s="183">
        <v>0.022999999999999972</v>
      </c>
    </row>
    <row r="469" spans="2:14" s="11" customFormat="1" ht="31.5" hidden="1">
      <c r="B469" s="129" t="s">
        <v>35</v>
      </c>
      <c r="C469" s="132">
        <v>74.88</v>
      </c>
      <c r="D469" s="134">
        <v>71.11</v>
      </c>
      <c r="E469" s="134">
        <v>19.53</v>
      </c>
      <c r="F469" s="132">
        <v>19.42</v>
      </c>
      <c r="G469" s="181">
        <v>0.03769999999999996</v>
      </c>
      <c r="H469" s="181">
        <v>0.0010999999999999942</v>
      </c>
      <c r="I469" s="131">
        <v>78.1</v>
      </c>
      <c r="J469" s="38">
        <v>73.4</v>
      </c>
      <c r="K469" s="38">
        <v>20.2</v>
      </c>
      <c r="L469" s="38">
        <v>19.7</v>
      </c>
      <c r="M469" s="182">
        <v>0.04699999999999989</v>
      </c>
      <c r="N469" s="183">
        <v>0.005</v>
      </c>
    </row>
    <row r="470" spans="2:14" s="11" customFormat="1" ht="15.75" hidden="1">
      <c r="B470" s="129" t="s">
        <v>221</v>
      </c>
      <c r="C470" s="132">
        <v>91.56</v>
      </c>
      <c r="D470" s="134">
        <v>89.78999999999999</v>
      </c>
      <c r="E470" s="134">
        <v>46.67</v>
      </c>
      <c r="F470" s="132">
        <v>44.76</v>
      </c>
      <c r="G470" s="181">
        <v>0.0177000000000001</v>
      </c>
      <c r="H470" s="181">
        <v>0.019100000000000037</v>
      </c>
      <c r="I470" s="131">
        <v>92.1</v>
      </c>
      <c r="J470" s="38">
        <v>90.6</v>
      </c>
      <c r="K470" s="38">
        <v>37.3</v>
      </c>
      <c r="L470" s="38">
        <v>36.2</v>
      </c>
      <c r="M470" s="182">
        <v>0.015</v>
      </c>
      <c r="N470" s="183">
        <v>0.010999999999999944</v>
      </c>
    </row>
    <row r="471" spans="2:14" s="11" customFormat="1" ht="15.75" hidden="1">
      <c r="B471" s="129" t="s">
        <v>176</v>
      </c>
      <c r="C471" s="132">
        <v>67.91</v>
      </c>
      <c r="D471" s="134">
        <v>63.75</v>
      </c>
      <c r="E471" s="134">
        <v>20.08</v>
      </c>
      <c r="F471" s="132">
        <v>18.78</v>
      </c>
      <c r="G471" s="181">
        <v>0.04159999999999996</v>
      </c>
      <c r="H471" s="181">
        <v>0.012999999999999972</v>
      </c>
      <c r="I471" s="131">
        <v>70.6</v>
      </c>
      <c r="J471" s="38">
        <v>65.5</v>
      </c>
      <c r="K471" s="38">
        <v>20.2</v>
      </c>
      <c r="L471" s="38">
        <v>17.9</v>
      </c>
      <c r="M471" s="182">
        <v>0.05099999999999994</v>
      </c>
      <c r="N471" s="183">
        <v>0.023000000000000007</v>
      </c>
    </row>
    <row r="472" spans="2:11" ht="15.75" hidden="1">
      <c r="B472" s="36"/>
      <c r="C472" s="57"/>
      <c r="D472" s="57"/>
      <c r="E472" s="57"/>
      <c r="F472" s="57"/>
      <c r="G472" s="57"/>
      <c r="H472" s="57"/>
      <c r="I472" s="57"/>
      <c r="J472" s="54"/>
      <c r="K472" s="54"/>
    </row>
    <row r="473" spans="2:6" ht="31.5" hidden="1">
      <c r="B473" s="71"/>
      <c r="C473" s="20" t="s">
        <v>302</v>
      </c>
      <c r="D473" s="20" t="s">
        <v>303</v>
      </c>
      <c r="E473" s="135" t="s">
        <v>304</v>
      </c>
      <c r="F473" s="135" t="s">
        <v>305</v>
      </c>
    </row>
    <row r="474" spans="1:7" ht="15.75" hidden="1">
      <c r="A474" s="1">
        <v>8</v>
      </c>
      <c r="B474" s="56" t="str">
        <f>INDEX(B464:B471,$A$474)</f>
        <v>G8 - Science</v>
      </c>
      <c r="C474" s="180">
        <f>INDEX(C464:C471,$A$474)/100</f>
        <v>0.6790999999999999</v>
      </c>
      <c r="D474" s="180">
        <f>INDEX(I464:I471,$A$474)/100</f>
        <v>0.706</v>
      </c>
      <c r="E474" s="180">
        <f>INDEX(D464:D471,$A$474)/100</f>
        <v>0.6375</v>
      </c>
      <c r="F474" s="180">
        <f>INDEX(J464:J471,$A$474)/100</f>
        <v>0.655</v>
      </c>
      <c r="G474" s="265" t="s">
        <v>537</v>
      </c>
    </row>
    <row r="475" spans="2:7" ht="15.75" hidden="1">
      <c r="B475" s="56" t="str">
        <f>INDEX(B464:B471,$A$474)</f>
        <v>G8 - Science</v>
      </c>
      <c r="C475" s="180">
        <f>INDEX(E464:E471,$A$474)/100</f>
        <v>0.20079999999999998</v>
      </c>
      <c r="D475" s="180">
        <f>INDEX(K464:K471,$A$474)/100</f>
        <v>0.20199999999999999</v>
      </c>
      <c r="E475" s="180">
        <f>INDEX(F464:F471,$A$474)/100</f>
        <v>0.18780000000000002</v>
      </c>
      <c r="F475" s="180">
        <f>INDEX(L464:L471,$A$474)/100</f>
        <v>0.179</v>
      </c>
      <c r="G475" s="265" t="s">
        <v>538</v>
      </c>
    </row>
    <row r="489" spans="2:11" s="11" customFormat="1" ht="15.75">
      <c r="B489" s="1"/>
      <c r="C489" s="1"/>
      <c r="D489" s="1"/>
      <c r="E489" s="1"/>
      <c r="F489" s="1"/>
      <c r="G489" s="1"/>
      <c r="H489" s="1"/>
      <c r="I489" s="1"/>
      <c r="J489" s="1"/>
      <c r="K489" s="1"/>
    </row>
    <row r="490" spans="2:11" s="11" customFormat="1" ht="15.75">
      <c r="B490" s="36"/>
      <c r="C490" s="57"/>
      <c r="D490" s="57"/>
      <c r="E490" s="57"/>
      <c r="F490" s="57"/>
      <c r="G490" s="57"/>
      <c r="H490" s="57"/>
      <c r="I490" s="57"/>
      <c r="J490" s="1"/>
      <c r="K490" s="1"/>
    </row>
    <row r="491" spans="2:11" s="11" customFormat="1" ht="15.75">
      <c r="B491" s="36"/>
      <c r="C491" s="57"/>
      <c r="D491" s="57"/>
      <c r="E491" s="57"/>
      <c r="F491" s="57"/>
      <c r="G491" s="57"/>
      <c r="H491" s="57"/>
      <c r="I491" s="57"/>
      <c r="J491" s="1"/>
      <c r="K491" s="1"/>
    </row>
    <row r="492" spans="2:11" s="11" customFormat="1" ht="15.75">
      <c r="B492" s="36"/>
      <c r="C492" s="57"/>
      <c r="D492" s="57"/>
      <c r="E492" s="57"/>
      <c r="F492" s="57"/>
      <c r="G492" s="57"/>
      <c r="H492" s="57"/>
      <c r="I492" s="57"/>
      <c r="J492" s="1"/>
      <c r="K492" s="1"/>
    </row>
    <row r="493" spans="2:11" s="11" customFormat="1" ht="15.75">
      <c r="B493" s="13" t="s">
        <v>462</v>
      </c>
      <c r="C493" s="57"/>
      <c r="D493" s="57"/>
      <c r="E493" s="57"/>
      <c r="F493" s="57"/>
      <c r="G493" s="57"/>
      <c r="H493" s="57"/>
      <c r="I493" s="57"/>
      <c r="J493" s="1"/>
      <c r="K493" s="1"/>
    </row>
    <row r="494" spans="2:11" s="11" customFormat="1" ht="15.75">
      <c r="B494" s="13"/>
      <c r="C494" s="57"/>
      <c r="D494" s="57"/>
      <c r="E494" s="57"/>
      <c r="F494" s="57"/>
      <c r="G494" s="57"/>
      <c r="H494" s="57"/>
      <c r="I494" s="57"/>
      <c r="J494" s="1"/>
      <c r="K494" s="1"/>
    </row>
    <row r="495" spans="2:22" s="11" customFormat="1" ht="161.25" customHeight="1">
      <c r="B495" s="348" t="s">
        <v>539</v>
      </c>
      <c r="C495" s="321"/>
      <c r="D495" s="321"/>
      <c r="E495" s="321"/>
      <c r="F495" s="321"/>
      <c r="G495" s="321"/>
      <c r="H495" s="321"/>
      <c r="I495" s="321"/>
      <c r="J495" s="321"/>
      <c r="K495" s="321"/>
      <c r="L495" s="321"/>
      <c r="M495" s="321"/>
      <c r="N495" s="323"/>
      <c r="O495" s="323"/>
      <c r="P495" s="323"/>
      <c r="Q495" s="323"/>
      <c r="R495" s="323"/>
      <c r="S495" s="323"/>
      <c r="T495" s="323"/>
      <c r="U495" s="323"/>
      <c r="V495" s="323"/>
    </row>
    <row r="496" spans="2:10" ht="15.75">
      <c r="B496" s="36"/>
      <c r="C496" s="57"/>
      <c r="D496" s="57"/>
      <c r="E496" s="57"/>
      <c r="F496" s="57"/>
      <c r="G496" s="57"/>
      <c r="H496" s="57"/>
      <c r="I496" s="57"/>
      <c r="J496" s="55"/>
    </row>
    <row r="497" s="121" customFormat="1" ht="15.75">
      <c r="B497" s="288" t="s">
        <v>58</v>
      </c>
    </row>
    <row r="498" spans="2:13" s="11" customFormat="1" ht="15" customHeight="1" hidden="1">
      <c r="B498" s="338" t="s">
        <v>322</v>
      </c>
      <c r="C498" s="338"/>
      <c r="D498" s="338"/>
      <c r="E498" s="338"/>
      <c r="F498" s="338"/>
      <c r="G498" s="338"/>
      <c r="H498" s="338"/>
      <c r="I498" s="338"/>
      <c r="J498" s="338"/>
      <c r="K498" s="338"/>
      <c r="L498" s="338"/>
      <c r="M498" s="347"/>
    </row>
    <row r="499" spans="2:4" s="121" customFormat="1" ht="15.75" hidden="1">
      <c r="B499" s="71"/>
      <c r="C499" s="136" t="s">
        <v>320</v>
      </c>
      <c r="D499" s="136" t="s">
        <v>321</v>
      </c>
    </row>
    <row r="500" spans="1:5" s="121" customFormat="1" ht="63" hidden="1">
      <c r="A500" s="121">
        <v>3</v>
      </c>
      <c r="B500" s="56" t="str">
        <f>INDEX(B464:B471,$A$500)</f>
        <v>G7 - Mathematics</v>
      </c>
      <c r="C500" s="180">
        <f>INDEX(G464:G471,$A$500)</f>
        <v>0.041400000000000006</v>
      </c>
      <c r="D500" s="180">
        <f>INDEX(M464:M471,$A$500)</f>
        <v>0.06699999999999989</v>
      </c>
      <c r="E500" s="56" t="s">
        <v>71</v>
      </c>
    </row>
    <row r="501" spans="2:5" s="121" customFormat="1" ht="63" hidden="1">
      <c r="B501" s="56" t="str">
        <f>INDEX(B464:B471,$A$500)</f>
        <v>G7 - Mathematics</v>
      </c>
      <c r="C501" s="180">
        <f>INDEX(H464:H471,$A$500)</f>
        <v>0.012299999999999898</v>
      </c>
      <c r="D501" s="180">
        <f>INDEX(N464:N471,$A$500)</f>
        <v>0.011999999999999993</v>
      </c>
      <c r="E501" s="56" t="s">
        <v>70</v>
      </c>
    </row>
    <row r="511" spans="2:11" s="11" customFormat="1" ht="15.75">
      <c r="B511" s="1"/>
      <c r="C511" s="1"/>
      <c r="D511" s="1"/>
      <c r="E511" s="1"/>
      <c r="F511" s="1"/>
      <c r="G511" s="1"/>
      <c r="H511" s="1"/>
      <c r="I511" s="1"/>
      <c r="J511" s="1"/>
      <c r="K511" s="1"/>
    </row>
    <row r="512" spans="2:11" s="11" customFormat="1" ht="15.75">
      <c r="B512" s="36"/>
      <c r="C512" s="57"/>
      <c r="D512" s="57"/>
      <c r="E512" s="57"/>
      <c r="F512" s="57"/>
      <c r="G512" s="57"/>
      <c r="H512" s="57"/>
      <c r="I512" s="57"/>
      <c r="J512" s="1"/>
      <c r="K512" s="1"/>
    </row>
    <row r="513" spans="2:11" s="11" customFormat="1" ht="15.75">
      <c r="B513" s="36"/>
      <c r="C513" s="57"/>
      <c r="D513" s="57"/>
      <c r="E513" s="57"/>
      <c r="F513" s="57"/>
      <c r="G513" s="57"/>
      <c r="H513" s="57"/>
      <c r="I513" s="57"/>
      <c r="J513" s="1"/>
      <c r="K513" s="1"/>
    </row>
    <row r="514" spans="2:11" s="11" customFormat="1" ht="15.75">
      <c r="B514" s="36"/>
      <c r="C514" s="57"/>
      <c r="D514" s="57"/>
      <c r="E514" s="57"/>
      <c r="F514" s="57"/>
      <c r="G514" s="57"/>
      <c r="H514" s="57"/>
      <c r="I514" s="57"/>
      <c r="J514" s="1"/>
      <c r="K514" s="1"/>
    </row>
    <row r="515" spans="2:12" s="11" customFormat="1" ht="15.75">
      <c r="B515" s="36"/>
      <c r="C515" s="57"/>
      <c r="D515" s="57"/>
      <c r="E515" s="57"/>
      <c r="F515" s="57"/>
      <c r="G515" s="57"/>
      <c r="H515" s="57"/>
      <c r="I515" s="57"/>
      <c r="J515" s="13"/>
      <c r="K515" s="13"/>
      <c r="L515" s="13"/>
    </row>
    <row r="516" spans="2:9" s="11" customFormat="1" ht="15.75">
      <c r="B516" s="13" t="s">
        <v>239</v>
      </c>
      <c r="C516" s="13"/>
      <c r="D516" s="13"/>
      <c r="E516" s="13"/>
      <c r="F516" s="13"/>
      <c r="G516" s="13"/>
      <c r="H516" s="13"/>
      <c r="I516" s="13"/>
    </row>
    <row r="517" ht="15.75"/>
    <row r="518" spans="2:22" s="11" customFormat="1" ht="119.25" customHeight="1">
      <c r="B518" s="348" t="s">
        <v>540</v>
      </c>
      <c r="C518" s="321"/>
      <c r="D518" s="321"/>
      <c r="E518" s="321"/>
      <c r="F518" s="321"/>
      <c r="G518" s="321"/>
      <c r="H518" s="321"/>
      <c r="I518" s="321"/>
      <c r="J518" s="321"/>
      <c r="K518" s="321"/>
      <c r="L518" s="321"/>
      <c r="M518" s="321"/>
      <c r="N518" s="323"/>
      <c r="O518" s="323"/>
      <c r="P518" s="323"/>
      <c r="Q518" s="323"/>
      <c r="R518" s="323"/>
      <c r="S518" s="323"/>
      <c r="T518" s="323"/>
      <c r="U518" s="323"/>
      <c r="V518" s="323"/>
    </row>
    <row r="519" spans="2:13" s="11" customFormat="1" ht="15.75">
      <c r="B519" s="18"/>
      <c r="C519" s="65"/>
      <c r="D519" s="65"/>
      <c r="E519" s="65"/>
      <c r="F519" s="65"/>
      <c r="G519" s="65"/>
      <c r="H519" s="65"/>
      <c r="I519" s="65"/>
      <c r="J519" s="65"/>
      <c r="K519" s="65"/>
      <c r="L519" s="65"/>
      <c r="M519" s="65"/>
    </row>
    <row r="520" spans="2:22" s="11" customFormat="1" ht="127.5" customHeight="1">
      <c r="B520" s="348" t="s">
        <v>541</v>
      </c>
      <c r="C520" s="321"/>
      <c r="D520" s="321"/>
      <c r="E520" s="321"/>
      <c r="F520" s="321"/>
      <c r="G520" s="321"/>
      <c r="H520" s="321"/>
      <c r="I520" s="321"/>
      <c r="J520" s="321"/>
      <c r="K520" s="321"/>
      <c r="L520" s="321"/>
      <c r="M520" s="321"/>
      <c r="N520" s="323"/>
      <c r="O520" s="323"/>
      <c r="P520" s="323"/>
      <c r="Q520" s="323"/>
      <c r="R520" s="323"/>
      <c r="S520" s="323"/>
      <c r="T520" s="323"/>
      <c r="U520" s="323"/>
      <c r="V520" s="323"/>
    </row>
    <row r="521" spans="2:13" s="11" customFormat="1" ht="15.75">
      <c r="B521" s="18"/>
      <c r="C521" s="65"/>
      <c r="D521" s="65"/>
      <c r="E521" s="65"/>
      <c r="F521" s="65"/>
      <c r="G521" s="65"/>
      <c r="H521" s="65"/>
      <c r="I521" s="65"/>
      <c r="J521" s="65"/>
      <c r="K521" s="65"/>
      <c r="L521" s="65"/>
      <c r="M521" s="65"/>
    </row>
    <row r="522" spans="1:20" ht="24.75" customHeight="1">
      <c r="A522" s="23"/>
      <c r="B522" s="363" t="s">
        <v>431</v>
      </c>
      <c r="C522" s="364"/>
      <c r="D522" s="364"/>
      <c r="E522" s="364"/>
      <c r="F522" s="364"/>
      <c r="G522" s="364"/>
      <c r="H522" s="364"/>
      <c r="I522" s="364"/>
      <c r="J522" s="364"/>
      <c r="K522" s="364"/>
      <c r="L522" s="364"/>
      <c r="M522" s="364"/>
      <c r="T522" s="48"/>
    </row>
    <row r="523" spans="1:22" ht="79.5" customHeight="1">
      <c r="A523" s="23"/>
      <c r="B523" s="335" t="s">
        <v>542</v>
      </c>
      <c r="C523" s="347"/>
      <c r="D523" s="347"/>
      <c r="E523" s="347"/>
      <c r="F523" s="347"/>
      <c r="G523" s="347"/>
      <c r="H523" s="347"/>
      <c r="I523" s="347"/>
      <c r="J523" s="347"/>
      <c r="K523" s="347"/>
      <c r="L523" s="347"/>
      <c r="M523" s="347"/>
      <c r="N523" s="323"/>
      <c r="O523" s="323"/>
      <c r="P523" s="323"/>
      <c r="Q523" s="323"/>
      <c r="R523" s="323"/>
      <c r="S523" s="323"/>
      <c r="T523" s="323"/>
      <c r="U523" s="323"/>
      <c r="V523" s="323"/>
    </row>
    <row r="524" spans="1:20" ht="15.75">
      <c r="A524" s="23"/>
      <c r="B524" s="24"/>
      <c r="C524" s="66"/>
      <c r="D524" s="66"/>
      <c r="E524" s="66"/>
      <c r="F524" s="66"/>
      <c r="G524" s="66"/>
      <c r="H524" s="66"/>
      <c r="I524" s="66"/>
      <c r="J524" s="66"/>
      <c r="K524" s="66"/>
      <c r="L524" s="66"/>
      <c r="M524" s="66"/>
      <c r="T524" s="48"/>
    </row>
    <row r="525" spans="1:22" s="213" customFormat="1" ht="63.75" customHeight="1">
      <c r="A525" s="23"/>
      <c r="B525" s="335" t="s">
        <v>543</v>
      </c>
      <c r="C525" s="321"/>
      <c r="D525" s="321"/>
      <c r="E525" s="321"/>
      <c r="F525" s="321"/>
      <c r="G525" s="321"/>
      <c r="H525" s="321"/>
      <c r="I525" s="321"/>
      <c r="J525" s="321"/>
      <c r="K525" s="321"/>
      <c r="L525" s="321"/>
      <c r="M525" s="321"/>
      <c r="N525" s="323"/>
      <c r="O525" s="323"/>
      <c r="P525" s="323"/>
      <c r="Q525" s="323"/>
      <c r="R525" s="323"/>
      <c r="S525" s="323"/>
      <c r="T525" s="323"/>
      <c r="U525" s="323"/>
      <c r="V525" s="323"/>
    </row>
    <row r="526" spans="2:9" s="11" customFormat="1" ht="15.75">
      <c r="B526" s="13"/>
      <c r="C526" s="13"/>
      <c r="D526" s="13"/>
      <c r="E526" s="13"/>
      <c r="F526" s="13"/>
      <c r="G526" s="13"/>
      <c r="H526" s="13"/>
      <c r="I526" s="13"/>
    </row>
    <row r="527" spans="2:12" s="121" customFormat="1" ht="15" customHeight="1" hidden="1">
      <c r="B527" s="341" t="s">
        <v>323</v>
      </c>
      <c r="C527" s="341"/>
      <c r="D527" s="341"/>
      <c r="E527" s="341"/>
      <c r="F527" s="341"/>
      <c r="G527" s="341"/>
      <c r="H527" s="341"/>
      <c r="I527" s="341"/>
      <c r="J527" s="341"/>
      <c r="K527" s="341"/>
      <c r="L527" s="341"/>
    </row>
    <row r="528" spans="2:9" s="121" customFormat="1" ht="15" customHeight="1" hidden="1">
      <c r="B528" s="35"/>
      <c r="C528" s="22" t="s">
        <v>208</v>
      </c>
      <c r="D528" s="22" t="s">
        <v>209</v>
      </c>
      <c r="E528" s="22" t="s">
        <v>210</v>
      </c>
      <c r="F528" s="22" t="s">
        <v>211</v>
      </c>
      <c r="G528" s="22" t="s">
        <v>212</v>
      </c>
      <c r="H528" s="22" t="s">
        <v>213</v>
      </c>
      <c r="I528" s="22" t="s">
        <v>214</v>
      </c>
    </row>
    <row r="529" spans="2:10" s="11" customFormat="1" ht="15.75" hidden="1">
      <c r="B529" s="21" t="s">
        <v>74</v>
      </c>
      <c r="C529" s="33">
        <v>1</v>
      </c>
      <c r="D529" s="33">
        <v>1.5</v>
      </c>
      <c r="E529" s="33">
        <v>1.9</v>
      </c>
      <c r="F529" s="33">
        <v>14.7</v>
      </c>
      <c r="G529" s="33">
        <v>7.2</v>
      </c>
      <c r="H529" s="33">
        <v>5.7</v>
      </c>
      <c r="I529" s="33">
        <v>8</v>
      </c>
      <c r="J529" s="122"/>
    </row>
    <row r="530" spans="2:9" s="121" customFormat="1" ht="15.75" hidden="1">
      <c r="B530" s="21" t="s">
        <v>186</v>
      </c>
      <c r="C530" s="33">
        <v>0.8</v>
      </c>
      <c r="D530" s="33">
        <v>1.6</v>
      </c>
      <c r="E530" s="33">
        <v>2.2</v>
      </c>
      <c r="F530" s="33">
        <v>14.4</v>
      </c>
      <c r="G530" s="33">
        <v>7.5</v>
      </c>
      <c r="H530" s="33">
        <v>6.7</v>
      </c>
      <c r="I530" s="33">
        <v>7.1</v>
      </c>
    </row>
    <row r="531" spans="2:9" s="121" customFormat="1" ht="15.75" hidden="1">
      <c r="B531" s="21" t="s">
        <v>187</v>
      </c>
      <c r="C531" s="33">
        <v>0.7</v>
      </c>
      <c r="D531" s="33">
        <v>1.3</v>
      </c>
      <c r="E531" s="33">
        <v>1.4</v>
      </c>
      <c r="F531" s="33">
        <v>13.4</v>
      </c>
      <c r="G531" s="33">
        <v>7.1</v>
      </c>
      <c r="H531" s="33">
        <v>4.7</v>
      </c>
      <c r="I531" s="33">
        <v>7</v>
      </c>
    </row>
    <row r="532" spans="2:9" s="121" customFormat="1" ht="15" customHeight="1" hidden="1">
      <c r="B532" s="39" t="s">
        <v>25</v>
      </c>
      <c r="C532" s="33">
        <v>0.4</v>
      </c>
      <c r="D532" s="33">
        <v>2.7</v>
      </c>
      <c r="E532" s="33">
        <v>2.6</v>
      </c>
      <c r="F532" s="33">
        <v>12.2</v>
      </c>
      <c r="G532" s="33">
        <v>12.1</v>
      </c>
      <c r="H532" s="33">
        <v>7</v>
      </c>
      <c r="I532" s="33">
        <v>5.6</v>
      </c>
    </row>
    <row r="533" spans="2:9" s="121" customFormat="1" ht="15.75" hidden="1">
      <c r="B533" s="39" t="s">
        <v>180</v>
      </c>
      <c r="C533" s="33">
        <v>1.6</v>
      </c>
      <c r="D533" s="33">
        <v>3.2</v>
      </c>
      <c r="E533" s="33">
        <v>3.9</v>
      </c>
      <c r="F533" s="33">
        <v>26.2</v>
      </c>
      <c r="G533" s="33">
        <v>11.2</v>
      </c>
      <c r="H533" s="33">
        <v>7.9</v>
      </c>
      <c r="I533" s="33">
        <v>9.1</v>
      </c>
    </row>
    <row r="534" spans="2:9" s="121" customFormat="1" ht="15.75" hidden="1">
      <c r="B534" s="39" t="s">
        <v>140</v>
      </c>
      <c r="C534" s="33">
        <v>0.9</v>
      </c>
      <c r="D534" s="33">
        <v>0.8</v>
      </c>
      <c r="E534" s="33">
        <v>1.6</v>
      </c>
      <c r="F534" s="33">
        <v>14.5</v>
      </c>
      <c r="G534" s="33">
        <v>2.9</v>
      </c>
      <c r="H534" s="33">
        <v>6.8</v>
      </c>
      <c r="I534" s="33">
        <v>8.4</v>
      </c>
    </row>
    <row r="535" spans="2:9" s="121" customFormat="1" ht="15.75" hidden="1">
      <c r="B535" s="39" t="s">
        <v>141</v>
      </c>
      <c r="C535" s="33">
        <v>1</v>
      </c>
      <c r="D535" s="33">
        <v>2.6</v>
      </c>
      <c r="E535" s="33">
        <v>1.9</v>
      </c>
      <c r="F535" s="33">
        <v>14.9</v>
      </c>
      <c r="G535" s="33">
        <v>14</v>
      </c>
      <c r="H535" s="33">
        <v>16.5</v>
      </c>
      <c r="I535" s="33">
        <v>8.8</v>
      </c>
    </row>
    <row r="536" spans="2:9" s="121" customFormat="1" ht="15.75" hidden="1">
      <c r="B536" s="39" t="s">
        <v>142</v>
      </c>
      <c r="C536" s="33">
        <v>1.1</v>
      </c>
      <c r="D536" s="33">
        <v>2.5</v>
      </c>
      <c r="E536" s="33">
        <v>2.7</v>
      </c>
      <c r="F536" s="33">
        <v>5.4</v>
      </c>
      <c r="G536" s="33">
        <v>19</v>
      </c>
      <c r="H536" s="33">
        <v>7.3</v>
      </c>
      <c r="I536" s="33">
        <v>18</v>
      </c>
    </row>
    <row r="537" spans="2:9" s="121" customFormat="1" ht="15.75" hidden="1">
      <c r="B537" s="39" t="s">
        <v>69</v>
      </c>
      <c r="C537" s="33">
        <v>0.4</v>
      </c>
      <c r="D537" s="33">
        <v>1.1</v>
      </c>
      <c r="E537" s="33">
        <v>1.1</v>
      </c>
      <c r="F537" s="33">
        <v>15.2</v>
      </c>
      <c r="G537" s="33">
        <v>6.7</v>
      </c>
      <c r="H537" s="33">
        <v>3.3</v>
      </c>
      <c r="I537" s="33">
        <v>8.5</v>
      </c>
    </row>
    <row r="538" spans="2:9" s="121" customFormat="1" ht="15.75" hidden="1">
      <c r="B538" s="39" t="s">
        <v>144</v>
      </c>
      <c r="C538" s="138">
        <v>0.4</v>
      </c>
      <c r="D538" s="33">
        <v>0.8</v>
      </c>
      <c r="E538" s="33">
        <v>0.8</v>
      </c>
      <c r="F538" s="33">
        <v>19.1</v>
      </c>
      <c r="G538" s="33">
        <v>7.1</v>
      </c>
      <c r="H538" s="33">
        <v>5</v>
      </c>
      <c r="I538" s="33">
        <v>8.4</v>
      </c>
    </row>
    <row r="539" spans="2:9" s="121" customFormat="1" ht="15.75" hidden="1">
      <c r="B539" s="39" t="s">
        <v>145</v>
      </c>
      <c r="C539" s="33">
        <v>3.7</v>
      </c>
      <c r="D539" s="33">
        <v>4</v>
      </c>
      <c r="E539" s="33">
        <v>3.4</v>
      </c>
      <c r="F539" s="33">
        <v>11.7</v>
      </c>
      <c r="G539" s="33">
        <v>5</v>
      </c>
      <c r="H539" s="33">
        <v>2.6</v>
      </c>
      <c r="I539" s="33">
        <v>8.8</v>
      </c>
    </row>
    <row r="540" spans="2:9" s="121" customFormat="1" ht="15.75" hidden="1">
      <c r="B540" s="39" t="s">
        <v>73</v>
      </c>
      <c r="C540" s="33">
        <v>0.5</v>
      </c>
      <c r="D540" s="33">
        <v>1.6</v>
      </c>
      <c r="E540" s="33">
        <v>5.7</v>
      </c>
      <c r="F540" s="33">
        <v>10.3</v>
      </c>
      <c r="G540" s="33">
        <v>11</v>
      </c>
      <c r="H540" s="33">
        <v>6.3</v>
      </c>
      <c r="I540" s="33">
        <v>3.7</v>
      </c>
    </row>
    <row r="541" spans="2:9" s="121" customFormat="1" ht="15.75" hidden="1">
      <c r="B541" s="39" t="s">
        <v>147</v>
      </c>
      <c r="C541" s="33">
        <v>0.1</v>
      </c>
      <c r="D541" s="33">
        <v>0.1</v>
      </c>
      <c r="E541" s="33">
        <v>2.5</v>
      </c>
      <c r="F541" s="33">
        <v>11.7</v>
      </c>
      <c r="G541" s="33">
        <v>4.6</v>
      </c>
      <c r="H541" s="33">
        <v>2.8</v>
      </c>
      <c r="I541" s="33">
        <v>5.4</v>
      </c>
    </row>
    <row r="542" spans="2:9" s="121" customFormat="1" ht="15.75" hidden="1">
      <c r="B542" s="39" t="s">
        <v>148</v>
      </c>
      <c r="C542" s="33">
        <v>0.7</v>
      </c>
      <c r="D542" s="33">
        <v>1.1</v>
      </c>
      <c r="E542" s="33">
        <v>1.4</v>
      </c>
      <c r="F542" s="33">
        <v>11.8</v>
      </c>
      <c r="G542" s="33">
        <v>5.1</v>
      </c>
      <c r="H542" s="33">
        <v>2.3</v>
      </c>
      <c r="I542" s="33">
        <v>3</v>
      </c>
    </row>
    <row r="543" spans="2:9" s="121" customFormat="1" ht="15.75" hidden="1">
      <c r="B543" s="39" t="s">
        <v>149</v>
      </c>
      <c r="C543" s="33">
        <v>0.4</v>
      </c>
      <c r="D543" s="33">
        <v>0.6</v>
      </c>
      <c r="E543" s="33">
        <v>1.1</v>
      </c>
      <c r="F543" s="33">
        <v>7.4</v>
      </c>
      <c r="G543" s="33">
        <v>2</v>
      </c>
      <c r="H543" s="33">
        <v>1.5</v>
      </c>
      <c r="I543" s="33">
        <v>5.9</v>
      </c>
    </row>
    <row r="544" spans="2:9" s="121" customFormat="1" ht="15.75" hidden="1">
      <c r="B544" s="39" t="s">
        <v>150</v>
      </c>
      <c r="C544" s="33">
        <v>0.1</v>
      </c>
      <c r="D544" s="33">
        <v>3.3</v>
      </c>
      <c r="E544" s="33">
        <v>2.3</v>
      </c>
      <c r="F544" s="33">
        <v>10.5</v>
      </c>
      <c r="G544" s="33">
        <v>5.3</v>
      </c>
      <c r="H544" s="33">
        <v>3.2</v>
      </c>
      <c r="I544" s="33">
        <v>8.7</v>
      </c>
    </row>
    <row r="545" spans="2:9" s="121" customFormat="1" ht="15.75" hidden="1">
      <c r="B545" s="39" t="s">
        <v>151</v>
      </c>
      <c r="C545" s="33">
        <v>0.1</v>
      </c>
      <c r="D545" s="33">
        <v>0.9</v>
      </c>
      <c r="E545" s="33">
        <v>1.4</v>
      </c>
      <c r="F545" s="33">
        <v>11.2</v>
      </c>
      <c r="G545" s="33">
        <v>4.1</v>
      </c>
      <c r="H545" s="33">
        <v>4.4</v>
      </c>
      <c r="I545" s="33">
        <v>2.1</v>
      </c>
    </row>
    <row r="546" spans="2:12" s="11" customFormat="1" ht="15.75" hidden="1">
      <c r="B546" s="14" t="s">
        <v>234</v>
      </c>
      <c r="C546" s="121"/>
      <c r="D546" s="121"/>
      <c r="E546" s="121"/>
      <c r="F546" s="121"/>
      <c r="G546" s="121"/>
      <c r="H546" s="121"/>
      <c r="I546" s="121"/>
      <c r="J546" s="43"/>
      <c r="K546" s="43"/>
      <c r="L546" s="13"/>
    </row>
    <row r="547" spans="2:12" s="121" customFormat="1" ht="15" customHeight="1" hidden="1">
      <c r="B547" s="11"/>
      <c r="C547" s="16"/>
      <c r="D547" s="37"/>
      <c r="E547" s="37"/>
      <c r="F547" s="37"/>
      <c r="G547" s="16"/>
      <c r="H547" s="16"/>
      <c r="I547" s="16"/>
      <c r="J547" s="31"/>
      <c r="K547" s="31"/>
      <c r="L547" s="25"/>
    </row>
    <row r="548" spans="2:13" s="121" customFormat="1" ht="15" customHeight="1" hidden="1">
      <c r="B548" s="341" t="s">
        <v>324</v>
      </c>
      <c r="C548" s="341"/>
      <c r="D548" s="341"/>
      <c r="E548" s="341"/>
      <c r="F548" s="341"/>
      <c r="G548" s="341"/>
      <c r="H548" s="341"/>
      <c r="I548" s="341"/>
      <c r="J548" s="341"/>
      <c r="K548" s="341"/>
      <c r="L548" s="341"/>
      <c r="M548" s="341"/>
    </row>
    <row r="549" spans="2:9" s="121" customFormat="1" ht="15" customHeight="1" hidden="1">
      <c r="B549" s="35"/>
      <c r="C549" s="22" t="s">
        <v>208</v>
      </c>
      <c r="D549" s="22" t="s">
        <v>209</v>
      </c>
      <c r="E549" s="22" t="s">
        <v>210</v>
      </c>
      <c r="F549" s="22" t="s">
        <v>211</v>
      </c>
      <c r="G549" s="22" t="s">
        <v>212</v>
      </c>
      <c r="H549" s="22" t="s">
        <v>213</v>
      </c>
      <c r="I549" s="22" t="s">
        <v>214</v>
      </c>
    </row>
    <row r="550" spans="2:10" s="11" customFormat="1" ht="15.75" hidden="1">
      <c r="B550" s="21" t="s">
        <v>74</v>
      </c>
      <c r="C550" s="33">
        <v>1.4</v>
      </c>
      <c r="D550" s="33">
        <v>2.1</v>
      </c>
      <c r="E550" s="33">
        <v>2.4</v>
      </c>
      <c r="F550" s="33">
        <v>18.3</v>
      </c>
      <c r="G550" s="33">
        <v>10</v>
      </c>
      <c r="H550" s="33">
        <v>7.7</v>
      </c>
      <c r="I550" s="33">
        <v>9.7</v>
      </c>
      <c r="J550" s="122"/>
    </row>
    <row r="551" spans="2:9" s="121" customFormat="1" ht="15.75" hidden="1">
      <c r="B551" s="21" t="s">
        <v>186</v>
      </c>
      <c r="C551" s="33">
        <v>0.9</v>
      </c>
      <c r="D551" s="33">
        <v>2.2</v>
      </c>
      <c r="E551" s="33">
        <v>2.6</v>
      </c>
      <c r="F551" s="33">
        <v>18.3</v>
      </c>
      <c r="G551" s="33">
        <v>10.9</v>
      </c>
      <c r="H551" s="33">
        <v>8</v>
      </c>
      <c r="I551" s="33">
        <v>9.4</v>
      </c>
    </row>
    <row r="552" spans="2:9" s="121" customFormat="1" ht="15.75" hidden="1">
      <c r="B552" s="21" t="s">
        <v>187</v>
      </c>
      <c r="C552" s="33">
        <v>0.9</v>
      </c>
      <c r="D552" s="33">
        <v>1.6</v>
      </c>
      <c r="E552" s="33">
        <v>1.6</v>
      </c>
      <c r="F552" s="33">
        <v>18.9</v>
      </c>
      <c r="G552" s="33">
        <v>10.9</v>
      </c>
      <c r="H552" s="33">
        <v>8.5</v>
      </c>
      <c r="I552" s="33">
        <v>11</v>
      </c>
    </row>
    <row r="553" spans="2:9" s="121" customFormat="1" ht="15" customHeight="1" hidden="1">
      <c r="B553" s="39" t="s">
        <v>25</v>
      </c>
      <c r="C553" s="33">
        <v>0.3</v>
      </c>
      <c r="D553" s="33">
        <v>2.8</v>
      </c>
      <c r="E553" s="33">
        <v>3</v>
      </c>
      <c r="F553" s="33">
        <v>12.4</v>
      </c>
      <c r="G553" s="33">
        <v>13.3</v>
      </c>
      <c r="H553" s="33">
        <v>7.4</v>
      </c>
      <c r="I553" s="33">
        <v>5.7</v>
      </c>
    </row>
    <row r="554" spans="2:9" s="121" customFormat="1" ht="15.75" hidden="1">
      <c r="B554" s="39" t="s">
        <v>180</v>
      </c>
      <c r="C554" s="33">
        <v>1.4</v>
      </c>
      <c r="D554" s="33">
        <v>3</v>
      </c>
      <c r="E554" s="33">
        <v>2.9</v>
      </c>
      <c r="F554" s="33">
        <v>27.1</v>
      </c>
      <c r="G554" s="33">
        <v>13.2</v>
      </c>
      <c r="H554" s="33">
        <v>8.4</v>
      </c>
      <c r="I554" s="33">
        <v>7.8</v>
      </c>
    </row>
    <row r="555" spans="2:9" s="121" customFormat="1" ht="15.75" hidden="1">
      <c r="B555" s="39" t="s">
        <v>140</v>
      </c>
      <c r="C555" s="33">
        <v>2.2</v>
      </c>
      <c r="D555" s="33">
        <v>1.2</v>
      </c>
      <c r="E555" s="33">
        <v>2.9</v>
      </c>
      <c r="F555" s="33">
        <v>16.2</v>
      </c>
      <c r="G555" s="33">
        <v>6</v>
      </c>
      <c r="H555" s="33">
        <v>12.1</v>
      </c>
      <c r="I555" s="33">
        <v>12.7</v>
      </c>
    </row>
    <row r="556" spans="2:9" s="121" customFormat="1" ht="15.75" hidden="1">
      <c r="B556" s="39" t="s">
        <v>141</v>
      </c>
      <c r="C556" s="33">
        <v>1.1</v>
      </c>
      <c r="D556" s="33">
        <v>2.4</v>
      </c>
      <c r="E556" s="33">
        <v>1.5</v>
      </c>
      <c r="F556" s="33">
        <v>14.6</v>
      </c>
      <c r="G556" s="33">
        <v>13</v>
      </c>
      <c r="H556" s="33">
        <v>16.1</v>
      </c>
      <c r="I556" s="33">
        <v>8</v>
      </c>
    </row>
    <row r="557" spans="2:9" s="121" customFormat="1" ht="15.75" hidden="1">
      <c r="B557" s="39" t="s">
        <v>142</v>
      </c>
      <c r="C557" s="33">
        <v>0.5</v>
      </c>
      <c r="D557" s="33">
        <v>2.5</v>
      </c>
      <c r="E557" s="33">
        <v>1.3</v>
      </c>
      <c r="F557" s="33">
        <v>5.4</v>
      </c>
      <c r="G557" s="33">
        <v>17.2</v>
      </c>
      <c r="H557" s="33">
        <v>8.1</v>
      </c>
      <c r="I557" s="33">
        <v>18.5</v>
      </c>
    </row>
    <row r="558" spans="2:9" s="121" customFormat="1" ht="15.75" hidden="1">
      <c r="B558" s="39" t="s">
        <v>69</v>
      </c>
      <c r="C558" s="33">
        <v>0.4</v>
      </c>
      <c r="D558" s="33">
        <v>1.3</v>
      </c>
      <c r="E558" s="33">
        <v>1.3</v>
      </c>
      <c r="F558" s="33">
        <v>21.3</v>
      </c>
      <c r="G558" s="33">
        <v>9</v>
      </c>
      <c r="H558" s="33">
        <v>4.7</v>
      </c>
      <c r="I558" s="33">
        <v>9.5</v>
      </c>
    </row>
    <row r="559" spans="2:9" s="121" customFormat="1" ht="15.75" hidden="1">
      <c r="B559" s="39" t="s">
        <v>144</v>
      </c>
      <c r="C559" s="33">
        <v>0.3</v>
      </c>
      <c r="D559" s="33">
        <v>1</v>
      </c>
      <c r="E559" s="33">
        <v>0.7</v>
      </c>
      <c r="F559" s="33">
        <v>15.9</v>
      </c>
      <c r="G559" s="33">
        <v>6.5</v>
      </c>
      <c r="H559" s="33">
        <v>5.1</v>
      </c>
      <c r="I559" s="33">
        <v>8</v>
      </c>
    </row>
    <row r="560" spans="2:9" s="121" customFormat="1" ht="15.75" hidden="1">
      <c r="B560" s="39" t="s">
        <v>145</v>
      </c>
      <c r="C560" s="33">
        <v>4.5</v>
      </c>
      <c r="D560" s="33">
        <v>5.1</v>
      </c>
      <c r="E560" s="33">
        <v>3</v>
      </c>
      <c r="F560" s="33">
        <v>10.8</v>
      </c>
      <c r="G560" s="33">
        <v>4.5</v>
      </c>
      <c r="H560" s="33">
        <v>2.2</v>
      </c>
      <c r="I560" s="33">
        <v>5.3</v>
      </c>
    </row>
    <row r="561" spans="2:9" s="121" customFormat="1" ht="15.75" hidden="1">
      <c r="B561" s="39" t="s">
        <v>73</v>
      </c>
      <c r="C561" s="33">
        <v>0</v>
      </c>
      <c r="D561" s="33">
        <v>1.7</v>
      </c>
      <c r="E561" s="33">
        <v>6.5</v>
      </c>
      <c r="F561" s="33">
        <v>6.2</v>
      </c>
      <c r="G561" s="33">
        <v>7.1</v>
      </c>
      <c r="H561" s="33">
        <v>6.5</v>
      </c>
      <c r="I561" s="33">
        <v>0</v>
      </c>
    </row>
    <row r="562" spans="2:9" s="121" customFormat="1" ht="15.75" hidden="1">
      <c r="B562" s="39" t="s">
        <v>147</v>
      </c>
      <c r="C562" s="33">
        <v>0.4</v>
      </c>
      <c r="D562" s="33">
        <v>0.5</v>
      </c>
      <c r="E562" s="33">
        <v>5.1</v>
      </c>
      <c r="F562" s="33">
        <v>15.2</v>
      </c>
      <c r="G562" s="33">
        <v>8.1</v>
      </c>
      <c r="H562" s="33">
        <v>4.6</v>
      </c>
      <c r="I562" s="33">
        <v>7.5</v>
      </c>
    </row>
    <row r="563" spans="2:9" s="121" customFormat="1" ht="15.75" hidden="1">
      <c r="B563" s="39" t="s">
        <v>148</v>
      </c>
      <c r="C563" s="33">
        <v>0.1</v>
      </c>
      <c r="D563" s="33">
        <v>1.1</v>
      </c>
      <c r="E563" s="33">
        <v>1.1</v>
      </c>
      <c r="F563" s="33">
        <v>13</v>
      </c>
      <c r="G563" s="33">
        <v>5.5</v>
      </c>
      <c r="H563" s="33">
        <v>2.9</v>
      </c>
      <c r="I563" s="33">
        <v>3.2</v>
      </c>
    </row>
    <row r="564" spans="2:9" s="121" customFormat="1" ht="15.75" hidden="1">
      <c r="B564" s="39" t="s">
        <v>149</v>
      </c>
      <c r="C564" s="33">
        <v>0.7</v>
      </c>
      <c r="D564" s="33">
        <v>1</v>
      </c>
      <c r="E564" s="33">
        <v>2.6</v>
      </c>
      <c r="F564" s="33">
        <v>15</v>
      </c>
      <c r="G564" s="33">
        <v>5.1</v>
      </c>
      <c r="H564" s="33">
        <v>2.8</v>
      </c>
      <c r="I564" s="33">
        <v>9.7</v>
      </c>
    </row>
    <row r="565" spans="2:9" s="121" customFormat="1" ht="15.75" hidden="1">
      <c r="B565" s="39" t="s">
        <v>150</v>
      </c>
      <c r="C565" s="33">
        <v>0.2</v>
      </c>
      <c r="D565" s="33">
        <v>4.8</v>
      </c>
      <c r="E565" s="33">
        <v>3.4</v>
      </c>
      <c r="F565" s="33">
        <v>16.9</v>
      </c>
      <c r="G565" s="33">
        <v>10.4</v>
      </c>
      <c r="H565" s="33">
        <v>7</v>
      </c>
      <c r="I565" s="33">
        <v>17.1</v>
      </c>
    </row>
    <row r="566" spans="2:9" s="121" customFormat="1" ht="15.75" hidden="1">
      <c r="B566" s="39" t="s">
        <v>151</v>
      </c>
      <c r="C566" s="33">
        <v>0</v>
      </c>
      <c r="D566" s="33">
        <v>0</v>
      </c>
      <c r="E566" s="33">
        <v>1.8</v>
      </c>
      <c r="F566" s="33">
        <v>14.3</v>
      </c>
      <c r="G566" s="33">
        <v>5.1</v>
      </c>
      <c r="H566" s="33">
        <v>3.5</v>
      </c>
      <c r="I566" s="33">
        <v>5.1</v>
      </c>
    </row>
    <row r="567" spans="2:12" s="11" customFormat="1" ht="15.75" hidden="1">
      <c r="B567" s="14" t="s">
        <v>234</v>
      </c>
      <c r="C567" s="121"/>
      <c r="D567" s="121"/>
      <c r="E567" s="121"/>
      <c r="F567" s="121"/>
      <c r="G567" s="121"/>
      <c r="H567" s="121"/>
      <c r="I567" s="121"/>
      <c r="J567" s="43"/>
      <c r="K567" s="43"/>
      <c r="L567" s="13"/>
    </row>
    <row r="568" spans="2:12" s="121" customFormat="1" ht="15" customHeight="1" hidden="1">
      <c r="B568" s="11"/>
      <c r="C568" s="16"/>
      <c r="D568" s="37"/>
      <c r="E568" s="37"/>
      <c r="F568" s="37"/>
      <c r="G568" s="16"/>
      <c r="H568" s="16"/>
      <c r="I568" s="16"/>
      <c r="J568" s="31"/>
      <c r="K568" s="31"/>
      <c r="L568" s="25"/>
    </row>
    <row r="569" spans="2:13" s="121" customFormat="1" ht="15" customHeight="1" hidden="1">
      <c r="B569" s="341" t="s">
        <v>325</v>
      </c>
      <c r="C569" s="341"/>
      <c r="D569" s="341"/>
      <c r="E569" s="341"/>
      <c r="F569" s="341"/>
      <c r="G569" s="341"/>
      <c r="H569" s="341"/>
      <c r="I569" s="341"/>
      <c r="J569" s="341"/>
      <c r="K569" s="341"/>
      <c r="L569" s="341"/>
      <c r="M569" s="341"/>
    </row>
    <row r="570" spans="2:9" s="121" customFormat="1" ht="15" customHeight="1" hidden="1">
      <c r="B570" s="35"/>
      <c r="C570" s="22" t="s">
        <v>208</v>
      </c>
      <c r="D570" s="22" t="s">
        <v>209</v>
      </c>
      <c r="E570" s="22" t="s">
        <v>210</v>
      </c>
      <c r="F570" s="22" t="s">
        <v>211</v>
      </c>
      <c r="G570" s="22" t="s">
        <v>212</v>
      </c>
      <c r="H570" s="22" t="s">
        <v>213</v>
      </c>
      <c r="I570" s="22" t="s">
        <v>214</v>
      </c>
    </row>
    <row r="571" spans="2:10" s="11" customFormat="1" ht="15.75" hidden="1">
      <c r="B571" s="21" t="s">
        <v>74</v>
      </c>
      <c r="C571" s="33">
        <v>1.1</v>
      </c>
      <c r="D571" s="33">
        <v>1.9</v>
      </c>
      <c r="E571" s="33">
        <v>2.6</v>
      </c>
      <c r="F571" s="33">
        <v>19.3</v>
      </c>
      <c r="G571" s="33">
        <v>9.5</v>
      </c>
      <c r="H571" s="33">
        <v>7.9</v>
      </c>
      <c r="I571" s="33">
        <v>12.1</v>
      </c>
      <c r="J571" s="122"/>
    </row>
    <row r="572" spans="2:9" s="121" customFormat="1" ht="15.75" hidden="1">
      <c r="B572" s="21" t="s">
        <v>186</v>
      </c>
      <c r="C572" s="33">
        <v>1</v>
      </c>
      <c r="D572" s="21">
        <v>2.1</v>
      </c>
      <c r="E572" s="33">
        <v>3.3</v>
      </c>
      <c r="F572" s="33">
        <v>20.2</v>
      </c>
      <c r="G572" s="33">
        <v>10.7</v>
      </c>
      <c r="H572" s="137">
        <v>8</v>
      </c>
      <c r="I572" s="33">
        <v>11.3</v>
      </c>
    </row>
    <row r="573" spans="2:9" s="121" customFormat="1" ht="15.75" hidden="1">
      <c r="B573" s="21" t="s">
        <v>187</v>
      </c>
      <c r="C573" s="33">
        <v>0.7</v>
      </c>
      <c r="D573" s="33">
        <v>1.6</v>
      </c>
      <c r="E573" s="33">
        <v>2.2</v>
      </c>
      <c r="F573" s="33">
        <v>19.2</v>
      </c>
      <c r="G573" s="33">
        <v>9.9</v>
      </c>
      <c r="H573" s="33">
        <v>6.3</v>
      </c>
      <c r="I573" s="33">
        <v>12.3</v>
      </c>
    </row>
    <row r="574" spans="2:9" s="121" customFormat="1" ht="15" customHeight="1" hidden="1">
      <c r="B574" s="39" t="s">
        <v>25</v>
      </c>
      <c r="C574" s="33">
        <v>0.9</v>
      </c>
      <c r="D574" s="33">
        <v>2.3</v>
      </c>
      <c r="E574" s="33">
        <v>1.9</v>
      </c>
      <c r="F574" s="33">
        <v>16.2</v>
      </c>
      <c r="G574" s="33">
        <v>11.4</v>
      </c>
      <c r="H574" s="33">
        <v>7.9</v>
      </c>
      <c r="I574" s="33">
        <v>10</v>
      </c>
    </row>
    <row r="575" spans="2:9" s="121" customFormat="1" ht="15.75" hidden="1">
      <c r="B575" s="39" t="s">
        <v>180</v>
      </c>
      <c r="C575" s="33">
        <v>1.6</v>
      </c>
      <c r="D575" s="33">
        <v>3.4</v>
      </c>
      <c r="E575" s="33">
        <v>4.5</v>
      </c>
      <c r="F575" s="33">
        <v>26.3</v>
      </c>
      <c r="G575" s="33">
        <v>10.7</v>
      </c>
      <c r="H575" s="33">
        <v>8</v>
      </c>
      <c r="I575" s="33">
        <v>10.5</v>
      </c>
    </row>
    <row r="576" spans="2:9" s="121" customFormat="1" ht="15.75" hidden="1">
      <c r="B576" s="39" t="s">
        <v>140</v>
      </c>
      <c r="C576" s="33">
        <v>0.9</v>
      </c>
      <c r="D576" s="33">
        <v>1.1</v>
      </c>
      <c r="E576" s="21">
        <v>1.3</v>
      </c>
      <c r="F576" s="33">
        <v>21.2</v>
      </c>
      <c r="G576" s="33">
        <v>5.7</v>
      </c>
      <c r="H576" s="33">
        <v>11.3</v>
      </c>
      <c r="I576" s="33">
        <v>16.4</v>
      </c>
    </row>
    <row r="577" spans="2:9" s="121" customFormat="1" ht="15.75" hidden="1">
      <c r="B577" s="39" t="s">
        <v>141</v>
      </c>
      <c r="C577" s="33">
        <v>1</v>
      </c>
      <c r="D577" s="33">
        <v>5.1</v>
      </c>
      <c r="E577" s="33">
        <v>1.1</v>
      </c>
      <c r="F577" s="33">
        <v>16.9</v>
      </c>
      <c r="G577" s="33">
        <v>20.5</v>
      </c>
      <c r="H577" s="33">
        <v>17.7</v>
      </c>
      <c r="I577" s="33">
        <v>14.3</v>
      </c>
    </row>
    <row r="578" spans="2:9" s="121" customFormat="1" ht="15.75" hidden="1">
      <c r="B578" s="39" t="s">
        <v>142</v>
      </c>
      <c r="C578" s="33">
        <v>0.5</v>
      </c>
      <c r="D578" s="33">
        <v>3</v>
      </c>
      <c r="E578" s="33">
        <v>4.6</v>
      </c>
      <c r="F578" s="33">
        <v>6.6</v>
      </c>
      <c r="G578" s="33">
        <v>26.4</v>
      </c>
      <c r="H578" s="33">
        <v>8.1</v>
      </c>
      <c r="I578" s="33">
        <v>24.6</v>
      </c>
    </row>
    <row r="579" spans="2:9" s="121" customFormat="1" ht="15.75" hidden="1">
      <c r="B579" s="39" t="s">
        <v>69</v>
      </c>
      <c r="C579" s="33">
        <v>0.5</v>
      </c>
      <c r="D579" s="33">
        <v>1</v>
      </c>
      <c r="E579" s="33">
        <v>0.9</v>
      </c>
      <c r="F579" s="33">
        <v>14.3</v>
      </c>
      <c r="G579" s="33">
        <v>6.5</v>
      </c>
      <c r="H579" s="33">
        <v>3.2</v>
      </c>
      <c r="I579" s="33">
        <v>9.4</v>
      </c>
    </row>
    <row r="580" spans="2:9" s="121" customFormat="1" ht="15.75" hidden="1">
      <c r="B580" s="39" t="s">
        <v>144</v>
      </c>
      <c r="C580" s="33">
        <v>0.4</v>
      </c>
      <c r="D580" s="33">
        <v>0.7</v>
      </c>
      <c r="E580" s="33">
        <v>0.7</v>
      </c>
      <c r="F580" s="33">
        <v>22.8</v>
      </c>
      <c r="G580" s="33">
        <v>8.7</v>
      </c>
      <c r="H580" s="33">
        <v>5.6</v>
      </c>
      <c r="I580" s="33">
        <v>11.6</v>
      </c>
    </row>
    <row r="581" spans="2:9" s="121" customFormat="1" ht="15.75" hidden="1">
      <c r="B581" s="39" t="s">
        <v>145</v>
      </c>
      <c r="C581" s="33">
        <v>1.1</v>
      </c>
      <c r="D581" s="33">
        <v>0</v>
      </c>
      <c r="E581" s="33">
        <v>5.6</v>
      </c>
      <c r="F581" s="33">
        <v>16.9</v>
      </c>
      <c r="G581" s="33">
        <v>8.3</v>
      </c>
      <c r="H581" s="33">
        <v>5.5</v>
      </c>
      <c r="I581" s="33">
        <v>41.7</v>
      </c>
    </row>
    <row r="582" spans="2:9" s="121" customFormat="1" ht="15.75" hidden="1">
      <c r="B582" s="39" t="s">
        <v>73</v>
      </c>
      <c r="C582" s="33">
        <v>0</v>
      </c>
      <c r="D582" s="33">
        <v>2.8</v>
      </c>
      <c r="E582" s="33">
        <v>6.6</v>
      </c>
      <c r="F582" s="33">
        <v>12.9</v>
      </c>
      <c r="G582" s="33">
        <v>13.1</v>
      </c>
      <c r="H582" s="33">
        <v>12.1</v>
      </c>
      <c r="I582" s="33">
        <v>9.1</v>
      </c>
    </row>
    <row r="583" spans="2:9" s="121" customFormat="1" ht="15.75" hidden="1">
      <c r="B583" s="39" t="s">
        <v>147</v>
      </c>
      <c r="C583" s="33">
        <v>0</v>
      </c>
      <c r="D583" s="33">
        <v>0</v>
      </c>
      <c r="E583" s="33">
        <v>4.8</v>
      </c>
      <c r="F583" s="33">
        <v>23.8</v>
      </c>
      <c r="G583" s="33">
        <v>10.6</v>
      </c>
      <c r="H583" s="33">
        <v>6.3</v>
      </c>
      <c r="I583" s="33">
        <v>13.3</v>
      </c>
    </row>
    <row r="584" spans="2:9" s="121" customFormat="1" ht="15.75" hidden="1">
      <c r="B584" s="39" t="s">
        <v>148</v>
      </c>
      <c r="C584" s="33">
        <v>1.2</v>
      </c>
      <c r="D584" s="33">
        <v>0.9</v>
      </c>
      <c r="E584" s="33">
        <v>1.7</v>
      </c>
      <c r="F584" s="33">
        <v>13.8</v>
      </c>
      <c r="G584" s="33">
        <v>7.8</v>
      </c>
      <c r="H584" s="33">
        <v>3.2</v>
      </c>
      <c r="I584" s="33">
        <v>4.7</v>
      </c>
    </row>
    <row r="585" spans="2:9" s="121" customFormat="1" ht="15.75" hidden="1">
      <c r="B585" s="39" t="s">
        <v>149</v>
      </c>
      <c r="C585" s="33">
        <v>0.6</v>
      </c>
      <c r="D585" s="33">
        <v>1</v>
      </c>
      <c r="E585" s="33">
        <v>2</v>
      </c>
      <c r="F585" s="33">
        <v>17.1</v>
      </c>
      <c r="G585" s="33">
        <v>6.1</v>
      </c>
      <c r="H585" s="33">
        <v>4.5</v>
      </c>
      <c r="I585" s="33">
        <v>13</v>
      </c>
    </row>
    <row r="586" spans="2:9" s="121" customFormat="1" ht="15.75" hidden="1">
      <c r="B586" s="39" t="s">
        <v>150</v>
      </c>
      <c r="C586" s="33">
        <v>0.3</v>
      </c>
      <c r="D586" s="33">
        <v>5</v>
      </c>
      <c r="E586" s="33">
        <v>3.8</v>
      </c>
      <c r="F586" s="33">
        <v>15.2</v>
      </c>
      <c r="G586" s="33">
        <v>8.4</v>
      </c>
      <c r="H586" s="33">
        <v>5</v>
      </c>
      <c r="I586" s="33">
        <v>12.3</v>
      </c>
    </row>
    <row r="587" spans="2:9" s="121" customFormat="1" ht="15.75" hidden="1">
      <c r="B587" s="39" t="s">
        <v>151</v>
      </c>
      <c r="C587" s="33">
        <v>0</v>
      </c>
      <c r="D587" s="33">
        <v>0.7</v>
      </c>
      <c r="E587" s="33">
        <v>2.3</v>
      </c>
      <c r="F587" s="33">
        <v>17.9</v>
      </c>
      <c r="G587" s="33">
        <v>5.3</v>
      </c>
      <c r="H587" s="33">
        <v>7.3</v>
      </c>
      <c r="I587" s="33">
        <v>0</v>
      </c>
    </row>
    <row r="588" spans="2:12" s="11" customFormat="1" ht="15.75" hidden="1">
      <c r="B588" s="14" t="s">
        <v>234</v>
      </c>
      <c r="C588" s="121"/>
      <c r="D588" s="121"/>
      <c r="E588" s="121"/>
      <c r="F588" s="121"/>
      <c r="G588" s="121"/>
      <c r="H588" s="121"/>
      <c r="I588" s="121"/>
      <c r="J588" s="43"/>
      <c r="K588" s="43"/>
      <c r="L588" s="13"/>
    </row>
    <row r="589" spans="2:12" s="121" customFormat="1" ht="15" customHeight="1" hidden="1">
      <c r="B589" s="11"/>
      <c r="C589" s="16"/>
      <c r="D589" s="37"/>
      <c r="E589" s="37"/>
      <c r="F589" s="37"/>
      <c r="G589" s="16"/>
      <c r="H589" s="16"/>
      <c r="I589" s="16"/>
      <c r="J589" s="31"/>
      <c r="K589" s="31"/>
      <c r="L589" s="25"/>
    </row>
    <row r="590" spans="2:13" s="121" customFormat="1" ht="15" customHeight="1" hidden="1">
      <c r="B590" s="341" t="s">
        <v>326</v>
      </c>
      <c r="C590" s="341"/>
      <c r="D590" s="341"/>
      <c r="E590" s="341"/>
      <c r="F590" s="341"/>
      <c r="G590" s="341"/>
      <c r="H590" s="341"/>
      <c r="I590" s="341"/>
      <c r="J590" s="341"/>
      <c r="K590" s="341"/>
      <c r="L590" s="341"/>
      <c r="M590" s="341"/>
    </row>
    <row r="591" spans="2:9" s="121" customFormat="1" ht="15" customHeight="1" hidden="1">
      <c r="B591" s="35"/>
      <c r="C591" s="35" t="s">
        <v>208</v>
      </c>
      <c r="D591" s="35" t="s">
        <v>209</v>
      </c>
      <c r="E591" s="35" t="s">
        <v>210</v>
      </c>
      <c r="F591" s="35" t="s">
        <v>211</v>
      </c>
      <c r="G591" s="35" t="s">
        <v>212</v>
      </c>
      <c r="H591" s="35" t="s">
        <v>213</v>
      </c>
      <c r="I591" s="35" t="s">
        <v>214</v>
      </c>
    </row>
    <row r="592" spans="2:9" s="121" customFormat="1" ht="15.75" hidden="1">
      <c r="B592" s="21" t="s">
        <v>74</v>
      </c>
      <c r="C592" s="33">
        <v>0.6</v>
      </c>
      <c r="D592" s="33">
        <v>0.9</v>
      </c>
      <c r="E592" s="33">
        <v>1.1</v>
      </c>
      <c r="F592" s="33">
        <v>7.8</v>
      </c>
      <c r="G592" s="33">
        <v>4.1</v>
      </c>
      <c r="H592" s="33">
        <v>3.1</v>
      </c>
      <c r="I592" s="33">
        <v>4.1</v>
      </c>
    </row>
    <row r="593" spans="2:9" s="121" customFormat="1" ht="15.75" hidden="1">
      <c r="B593" s="21" t="s">
        <v>186</v>
      </c>
      <c r="C593" s="33">
        <v>0.5</v>
      </c>
      <c r="D593" s="33">
        <v>0.8</v>
      </c>
      <c r="E593" s="33">
        <v>1</v>
      </c>
      <c r="F593" s="33">
        <v>7.1</v>
      </c>
      <c r="G593" s="33">
        <v>3.8</v>
      </c>
      <c r="H593" s="33">
        <v>3.3</v>
      </c>
      <c r="I593" s="33">
        <v>3.9</v>
      </c>
    </row>
    <row r="594" spans="2:9" s="121" customFormat="1" ht="15.75" hidden="1">
      <c r="B594" s="21" t="s">
        <v>187</v>
      </c>
      <c r="C594" s="33">
        <v>0.6</v>
      </c>
      <c r="D594" s="33">
        <v>1.1</v>
      </c>
      <c r="E594" s="138">
        <v>1.1</v>
      </c>
      <c r="F594" s="33">
        <v>9.1</v>
      </c>
      <c r="G594" s="33">
        <v>5</v>
      </c>
      <c r="H594" s="33">
        <v>3.3</v>
      </c>
      <c r="I594" s="33">
        <v>4.3</v>
      </c>
    </row>
    <row r="595" spans="2:9" s="121" customFormat="1" ht="15" customHeight="1" hidden="1">
      <c r="B595" s="39" t="s">
        <v>25</v>
      </c>
      <c r="C595" s="33">
        <v>0</v>
      </c>
      <c r="D595" s="33">
        <v>2.7</v>
      </c>
      <c r="E595" s="33">
        <v>1.3</v>
      </c>
      <c r="F595" s="33">
        <v>6.2</v>
      </c>
      <c r="G595" s="33">
        <v>4.9</v>
      </c>
      <c r="H595" s="33">
        <v>4.6</v>
      </c>
      <c r="I595" s="33">
        <v>3.2</v>
      </c>
    </row>
    <row r="596" spans="2:9" s="121" customFormat="1" ht="15.75" hidden="1">
      <c r="B596" s="39" t="s">
        <v>180</v>
      </c>
      <c r="C596" s="33">
        <v>1.8</v>
      </c>
      <c r="D596" s="33">
        <v>2.1</v>
      </c>
      <c r="E596" s="33">
        <v>2</v>
      </c>
      <c r="F596" s="33">
        <v>17.3</v>
      </c>
      <c r="G596" s="33">
        <v>5.7</v>
      </c>
      <c r="H596" s="33">
        <v>4.6</v>
      </c>
      <c r="I596" s="33">
        <v>5</v>
      </c>
    </row>
    <row r="597" spans="2:9" s="121" customFormat="1" ht="15.75" hidden="1">
      <c r="B597" s="39" t="s">
        <v>140</v>
      </c>
      <c r="C597" s="33">
        <v>0.7</v>
      </c>
      <c r="D597" s="33">
        <v>0.6</v>
      </c>
      <c r="E597" s="33">
        <v>1.5</v>
      </c>
      <c r="F597" s="33">
        <v>10.6</v>
      </c>
      <c r="G597" s="33">
        <v>0.9</v>
      </c>
      <c r="H597" s="33">
        <v>3.6</v>
      </c>
      <c r="I597" s="33">
        <v>4.6</v>
      </c>
    </row>
    <row r="598" spans="2:9" s="121" customFormat="1" ht="15.75" hidden="1">
      <c r="B598" s="39" t="s">
        <v>141</v>
      </c>
      <c r="C598" s="33">
        <v>0</v>
      </c>
      <c r="D598" s="33">
        <v>0</v>
      </c>
      <c r="E598" s="33">
        <v>8.6</v>
      </c>
      <c r="F598" s="33">
        <v>13.2</v>
      </c>
      <c r="G598" s="33">
        <v>17.1</v>
      </c>
      <c r="H598" s="33">
        <v>18.4</v>
      </c>
      <c r="I598" s="33">
        <v>9.8</v>
      </c>
    </row>
    <row r="599" spans="2:9" s="121" customFormat="1" ht="15.75" hidden="1">
      <c r="B599" s="39" t="s">
        <v>142</v>
      </c>
      <c r="C599" s="33">
        <v>6.2</v>
      </c>
      <c r="D599" s="33">
        <v>1</v>
      </c>
      <c r="E599" s="33">
        <v>2.4</v>
      </c>
      <c r="F599" s="33">
        <v>2.9</v>
      </c>
      <c r="G599" s="33">
        <v>5.3</v>
      </c>
      <c r="H599" s="33">
        <v>4.1</v>
      </c>
      <c r="I599" s="33">
        <v>6.2</v>
      </c>
    </row>
    <row r="600" spans="2:9" s="121" customFormat="1" ht="15.75" hidden="1">
      <c r="B600" s="39" t="s">
        <v>69</v>
      </c>
      <c r="C600" s="33">
        <v>0.1</v>
      </c>
      <c r="D600" s="33">
        <v>0.9</v>
      </c>
      <c r="E600" s="33">
        <v>1.2</v>
      </c>
      <c r="F600" s="33">
        <v>8.8</v>
      </c>
      <c r="G600" s="33">
        <v>4.3</v>
      </c>
      <c r="H600" s="33">
        <v>1.7</v>
      </c>
      <c r="I600" s="33">
        <v>5.6</v>
      </c>
    </row>
    <row r="601" spans="2:9" s="121" customFormat="1" ht="15.75" hidden="1">
      <c r="B601" s="39" t="s">
        <v>144</v>
      </c>
      <c r="C601" s="33">
        <v>0.9</v>
      </c>
      <c r="D601" s="33">
        <v>1</v>
      </c>
      <c r="E601" s="33">
        <v>1.1</v>
      </c>
      <c r="F601" s="33">
        <v>10.4</v>
      </c>
      <c r="G601" s="33">
        <v>4.8</v>
      </c>
      <c r="H601" s="33">
        <v>4.1</v>
      </c>
      <c r="I601" s="33">
        <v>3.8</v>
      </c>
    </row>
    <row r="602" spans="2:9" s="121" customFormat="1" ht="15.75" hidden="1">
      <c r="B602" s="39" t="s">
        <v>145</v>
      </c>
      <c r="C602" s="33">
        <v>0</v>
      </c>
      <c r="D602" s="33">
        <v>0</v>
      </c>
      <c r="E602" s="33">
        <v>0</v>
      </c>
      <c r="F602" s="33">
        <v>7.7</v>
      </c>
      <c r="G602" s="33">
        <v>11.1</v>
      </c>
      <c r="H602" s="33">
        <v>0</v>
      </c>
      <c r="I602" s="33">
        <v>8.3</v>
      </c>
    </row>
    <row r="603" spans="2:9" s="121" customFormat="1" ht="15.75" hidden="1">
      <c r="B603" s="39" t="s">
        <v>73</v>
      </c>
      <c r="C603" s="33">
        <v>1.2</v>
      </c>
      <c r="D603" s="33">
        <v>1.6</v>
      </c>
      <c r="E603" s="33">
        <v>5.2</v>
      </c>
      <c r="F603" s="33">
        <v>10.7</v>
      </c>
      <c r="G603" s="33">
        <v>11.1</v>
      </c>
      <c r="H603" s="33">
        <v>2.9</v>
      </c>
      <c r="I603" s="33">
        <v>2.3</v>
      </c>
    </row>
    <row r="604" spans="2:9" s="121" customFormat="1" ht="15.75" hidden="1">
      <c r="B604" s="39" t="s">
        <v>147</v>
      </c>
      <c r="C604" s="33">
        <v>0</v>
      </c>
      <c r="D604" s="33">
        <v>0.1</v>
      </c>
      <c r="E604" s="33">
        <v>1.4</v>
      </c>
      <c r="F604" s="33">
        <v>6.3</v>
      </c>
      <c r="G604" s="33">
        <v>2.3</v>
      </c>
      <c r="H604" s="33">
        <v>1.3</v>
      </c>
      <c r="I604" s="33">
        <v>3.2</v>
      </c>
    </row>
    <row r="605" spans="2:9" s="121" customFormat="1" ht="15.75" hidden="1">
      <c r="B605" s="39" t="s">
        <v>148</v>
      </c>
      <c r="C605" s="33">
        <v>0.6</v>
      </c>
      <c r="D605" s="33">
        <v>1.3</v>
      </c>
      <c r="E605" s="33">
        <v>1.6</v>
      </c>
      <c r="F605" s="33">
        <v>9</v>
      </c>
      <c r="G605" s="33">
        <v>2.9</v>
      </c>
      <c r="H605" s="33">
        <v>1.3</v>
      </c>
      <c r="I605" s="33">
        <v>2.3</v>
      </c>
    </row>
    <row r="606" spans="2:9" s="121" customFormat="1" ht="15.75" hidden="1">
      <c r="B606" s="39" t="s">
        <v>149</v>
      </c>
      <c r="C606" s="33">
        <v>0.4</v>
      </c>
      <c r="D606" s="33">
        <v>0.6</v>
      </c>
      <c r="E606" s="33">
        <v>0.7</v>
      </c>
      <c r="F606" s="33">
        <v>4.3</v>
      </c>
      <c r="G606" s="33">
        <v>0.9</v>
      </c>
      <c r="H606" s="33">
        <v>0.9</v>
      </c>
      <c r="I606" s="33">
        <v>4.7</v>
      </c>
    </row>
    <row r="607" spans="2:9" s="121" customFormat="1" ht="15.75" hidden="1">
      <c r="B607" s="39" t="s">
        <v>150</v>
      </c>
      <c r="C607" s="33">
        <v>0</v>
      </c>
      <c r="D607" s="33">
        <v>1.1</v>
      </c>
      <c r="E607" s="33">
        <v>0.5</v>
      </c>
      <c r="F607" s="33">
        <v>3.3</v>
      </c>
      <c r="G607" s="33">
        <v>0.8</v>
      </c>
      <c r="H607" s="33">
        <v>0.9</v>
      </c>
      <c r="I607" s="33">
        <v>3.8</v>
      </c>
    </row>
    <row r="608" spans="2:9" s="121" customFormat="1" ht="15.75" hidden="1">
      <c r="B608" s="39" t="s">
        <v>151</v>
      </c>
      <c r="C608" s="33">
        <v>0.2</v>
      </c>
      <c r="D608" s="33">
        <v>1.3</v>
      </c>
      <c r="E608" s="33">
        <v>1.1</v>
      </c>
      <c r="F608" s="33">
        <v>8.2</v>
      </c>
      <c r="G608" s="33">
        <v>3.6</v>
      </c>
      <c r="H608" s="33">
        <v>3.8</v>
      </c>
      <c r="I608" s="33">
        <v>1.9</v>
      </c>
    </row>
    <row r="609" spans="2:12" s="11" customFormat="1" ht="15.75" hidden="1">
      <c r="B609" s="14" t="s">
        <v>234</v>
      </c>
      <c r="C609" s="121"/>
      <c r="D609" s="121"/>
      <c r="E609" s="121"/>
      <c r="F609" s="121"/>
      <c r="G609" s="121"/>
      <c r="H609" s="121"/>
      <c r="I609" s="121"/>
      <c r="J609" s="43"/>
      <c r="K609" s="43"/>
      <c r="L609" s="13"/>
    </row>
    <row r="610" spans="2:12" s="121" customFormat="1" ht="15" customHeight="1" hidden="1">
      <c r="B610" s="11"/>
      <c r="C610" s="57"/>
      <c r="D610" s="57"/>
      <c r="E610" s="57"/>
      <c r="F610" s="57"/>
      <c r="G610" s="57"/>
      <c r="H610" s="57"/>
      <c r="I610" s="57"/>
      <c r="J610" s="31"/>
      <c r="K610" s="31"/>
      <c r="L610" s="25"/>
    </row>
    <row r="611" spans="2:13" s="121" customFormat="1" ht="15" customHeight="1" hidden="1">
      <c r="B611" s="341" t="s">
        <v>327</v>
      </c>
      <c r="C611" s="341"/>
      <c r="D611" s="341"/>
      <c r="E611" s="341"/>
      <c r="F611" s="341"/>
      <c r="G611" s="341"/>
      <c r="H611" s="341"/>
      <c r="I611" s="341"/>
      <c r="J611" s="341"/>
      <c r="K611" s="341"/>
      <c r="L611" s="341"/>
      <c r="M611" s="341"/>
    </row>
    <row r="612" spans="2:9" s="121" customFormat="1" ht="15" customHeight="1" hidden="1">
      <c r="B612" s="35"/>
      <c r="C612" s="22" t="s">
        <v>208</v>
      </c>
      <c r="D612" s="22" t="s">
        <v>209</v>
      </c>
      <c r="E612" s="22" t="s">
        <v>210</v>
      </c>
      <c r="F612" s="22" t="s">
        <v>211</v>
      </c>
      <c r="G612" s="22" t="s">
        <v>212</v>
      </c>
      <c r="H612" s="22" t="s">
        <v>213</v>
      </c>
      <c r="I612" s="22" t="s">
        <v>214</v>
      </c>
    </row>
    <row r="613" spans="2:10" s="11" customFormat="1" ht="15.75" hidden="1">
      <c r="B613" s="21" t="s">
        <v>74</v>
      </c>
      <c r="C613" s="33">
        <v>1.1</v>
      </c>
      <c r="D613" s="33">
        <v>0.8</v>
      </c>
      <c r="E613" s="33">
        <v>1.2</v>
      </c>
      <c r="F613" s="33">
        <v>13.4</v>
      </c>
      <c r="G613" s="33">
        <v>6.2</v>
      </c>
      <c r="H613" s="33">
        <v>7</v>
      </c>
      <c r="I613" s="33">
        <v>5.4</v>
      </c>
      <c r="J613" s="122"/>
    </row>
    <row r="614" spans="2:9" s="121" customFormat="1" ht="15.75" hidden="1">
      <c r="B614" s="21" t="s">
        <v>186</v>
      </c>
      <c r="C614" s="33">
        <v>0.9</v>
      </c>
      <c r="D614" s="33">
        <v>1.2</v>
      </c>
      <c r="E614" s="33">
        <v>0.5</v>
      </c>
      <c r="F614" s="33">
        <v>11.2</v>
      </c>
      <c r="G614" s="33">
        <v>4.7</v>
      </c>
      <c r="H614" s="33">
        <v>7.2</v>
      </c>
      <c r="I614" s="33">
        <v>4.4</v>
      </c>
    </row>
    <row r="615" spans="2:9" s="121" customFormat="1" ht="15.75" hidden="1">
      <c r="B615" s="21" t="s">
        <v>187</v>
      </c>
      <c r="C615" s="33">
        <v>2</v>
      </c>
      <c r="D615" s="33">
        <v>1.3</v>
      </c>
      <c r="E615" s="33">
        <v>0.5</v>
      </c>
      <c r="F615" s="33">
        <v>18.1</v>
      </c>
      <c r="G615" s="33">
        <v>6.3</v>
      </c>
      <c r="H615" s="33">
        <v>4.6</v>
      </c>
      <c r="I615" s="33">
        <v>7.9</v>
      </c>
    </row>
    <row r="616" spans="2:9" s="121" customFormat="1" ht="15" customHeight="1" hidden="1">
      <c r="B616" s="139" t="s">
        <v>25</v>
      </c>
      <c r="C616" s="140">
        <v>0</v>
      </c>
      <c r="D616" s="140">
        <v>0</v>
      </c>
      <c r="E616" s="140">
        <v>0</v>
      </c>
      <c r="F616" s="140">
        <v>0</v>
      </c>
      <c r="G616" s="140">
        <v>0</v>
      </c>
      <c r="H616" s="140">
        <v>0</v>
      </c>
      <c r="I616" s="140">
        <v>0</v>
      </c>
    </row>
    <row r="617" spans="2:9" s="121" customFormat="1" ht="15.75" hidden="1">
      <c r="B617" s="39" t="s">
        <v>180</v>
      </c>
      <c r="C617" s="33">
        <v>0</v>
      </c>
      <c r="D617" s="33">
        <v>0</v>
      </c>
      <c r="E617" s="33">
        <v>0</v>
      </c>
      <c r="F617" s="33">
        <v>27</v>
      </c>
      <c r="G617" s="33">
        <v>11.1</v>
      </c>
      <c r="H617" s="33">
        <v>4.3</v>
      </c>
      <c r="I617" s="33">
        <v>5.6</v>
      </c>
    </row>
    <row r="618" spans="2:9" s="141" customFormat="1" ht="15.75" hidden="1">
      <c r="B618" s="139" t="s">
        <v>140</v>
      </c>
      <c r="C618" s="142">
        <v>0</v>
      </c>
      <c r="D618" s="140">
        <v>0</v>
      </c>
      <c r="E618" s="140">
        <v>0</v>
      </c>
      <c r="F618" s="140">
        <v>14.3</v>
      </c>
      <c r="G618" s="140">
        <v>0</v>
      </c>
      <c r="H618" s="140">
        <v>0</v>
      </c>
      <c r="I618" s="140">
        <v>25</v>
      </c>
    </row>
    <row r="619" spans="2:9" s="121" customFormat="1" ht="15.75" hidden="1">
      <c r="B619" s="139" t="s">
        <v>141</v>
      </c>
      <c r="C619" s="140">
        <v>0</v>
      </c>
      <c r="D619" s="140">
        <v>0</v>
      </c>
      <c r="E619" s="140">
        <v>0</v>
      </c>
      <c r="F619" s="140">
        <v>0</v>
      </c>
      <c r="G619" s="140">
        <v>0</v>
      </c>
      <c r="H619" s="140">
        <v>0</v>
      </c>
      <c r="I619" s="140">
        <v>0</v>
      </c>
    </row>
    <row r="620" spans="2:9" s="121" customFormat="1" ht="15.75" hidden="1">
      <c r="B620" s="139" t="s">
        <v>142</v>
      </c>
      <c r="C620" s="140">
        <v>0</v>
      </c>
      <c r="D620" s="140">
        <v>0</v>
      </c>
      <c r="E620" s="140">
        <v>0</v>
      </c>
      <c r="F620" s="140">
        <v>0</v>
      </c>
      <c r="G620" s="140">
        <v>0</v>
      </c>
      <c r="H620" s="140">
        <v>0</v>
      </c>
      <c r="I620" s="140">
        <v>0</v>
      </c>
    </row>
    <row r="621" spans="2:9" s="141" customFormat="1" ht="15.75" hidden="1">
      <c r="B621" s="139" t="s">
        <v>69</v>
      </c>
      <c r="C621" s="140">
        <v>5.3</v>
      </c>
      <c r="D621" s="140">
        <v>0</v>
      </c>
      <c r="E621" s="140">
        <v>0</v>
      </c>
      <c r="F621" s="140">
        <v>16.7</v>
      </c>
      <c r="G621" s="140">
        <v>0</v>
      </c>
      <c r="H621" s="140">
        <v>0</v>
      </c>
      <c r="I621" s="140">
        <v>11.1</v>
      </c>
    </row>
    <row r="622" spans="2:9" s="121" customFormat="1" ht="15.75" hidden="1">
      <c r="B622" s="39" t="s">
        <v>144</v>
      </c>
      <c r="C622" s="33">
        <v>0</v>
      </c>
      <c r="D622" s="33">
        <v>5.9</v>
      </c>
      <c r="E622" s="33">
        <v>0</v>
      </c>
      <c r="F622" s="33">
        <v>29.4</v>
      </c>
      <c r="G622" s="33">
        <v>0</v>
      </c>
      <c r="H622" s="33">
        <v>0</v>
      </c>
      <c r="I622" s="33">
        <v>25</v>
      </c>
    </row>
    <row r="623" spans="2:9" s="121" customFormat="1" ht="15.75" hidden="1">
      <c r="B623" s="39" t="s">
        <v>145</v>
      </c>
      <c r="C623" s="140">
        <v>0</v>
      </c>
      <c r="D623" s="140">
        <v>0</v>
      </c>
      <c r="E623" s="140">
        <v>0</v>
      </c>
      <c r="F623" s="140">
        <v>0</v>
      </c>
      <c r="G623" s="140">
        <v>0</v>
      </c>
      <c r="H623" s="140">
        <v>0</v>
      </c>
      <c r="I623" s="140">
        <v>0</v>
      </c>
    </row>
    <row r="624" spans="2:9" s="121" customFormat="1" ht="15.75" hidden="1">
      <c r="B624" s="39" t="s">
        <v>73</v>
      </c>
      <c r="C624" s="140">
        <v>0</v>
      </c>
      <c r="D624" s="140">
        <v>0</v>
      </c>
      <c r="E624" s="140">
        <v>0</v>
      </c>
      <c r="F624" s="140">
        <v>0</v>
      </c>
      <c r="G624" s="140">
        <v>0</v>
      </c>
      <c r="H624" s="140">
        <v>0</v>
      </c>
      <c r="I624" s="140">
        <v>0</v>
      </c>
    </row>
    <row r="625" spans="2:9" s="121" customFormat="1" ht="15.75" hidden="1">
      <c r="B625" s="39" t="s">
        <v>147</v>
      </c>
      <c r="C625" s="33">
        <v>0</v>
      </c>
      <c r="D625" s="33">
        <v>0</v>
      </c>
      <c r="E625" s="33">
        <v>0</v>
      </c>
      <c r="F625" s="33">
        <v>50</v>
      </c>
      <c r="G625" s="33">
        <v>0</v>
      </c>
      <c r="H625" s="33">
        <v>0</v>
      </c>
      <c r="I625" s="33">
        <v>0</v>
      </c>
    </row>
    <row r="626" spans="2:9" s="121" customFormat="1" ht="15.75" hidden="1">
      <c r="B626" s="39" t="s">
        <v>148</v>
      </c>
      <c r="C626" s="33">
        <v>0</v>
      </c>
      <c r="D626" s="33">
        <v>0</v>
      </c>
      <c r="E626" s="33">
        <v>0</v>
      </c>
      <c r="F626" s="33">
        <v>10</v>
      </c>
      <c r="G626" s="33">
        <v>0</v>
      </c>
      <c r="H626" s="33">
        <v>0</v>
      </c>
      <c r="I626" s="33">
        <v>0</v>
      </c>
    </row>
    <row r="627" spans="2:9" s="121" customFormat="1" ht="15.75" hidden="1">
      <c r="B627" s="39" t="s">
        <v>149</v>
      </c>
      <c r="C627" s="33">
        <v>0</v>
      </c>
      <c r="D627" s="33">
        <v>0</v>
      </c>
      <c r="E627" s="33">
        <v>0</v>
      </c>
      <c r="F627" s="33">
        <v>0</v>
      </c>
      <c r="G627" s="33">
        <v>0</v>
      </c>
      <c r="H627" s="33">
        <v>0</v>
      </c>
      <c r="I627" s="33">
        <v>0</v>
      </c>
    </row>
    <row r="628" spans="2:9" s="121" customFormat="1" ht="15.75" hidden="1">
      <c r="B628" s="39" t="s">
        <v>150</v>
      </c>
      <c r="C628" s="33">
        <v>0</v>
      </c>
      <c r="D628" s="33">
        <v>0</v>
      </c>
      <c r="E628" s="33">
        <v>0</v>
      </c>
      <c r="F628" s="33">
        <v>0</v>
      </c>
      <c r="G628" s="33">
        <v>7.1</v>
      </c>
      <c r="H628" s="33">
        <v>0</v>
      </c>
      <c r="I628" s="33">
        <v>5</v>
      </c>
    </row>
    <row r="629" spans="2:9" s="121" customFormat="1" ht="15.75" hidden="1">
      <c r="B629" s="39" t="s">
        <v>151</v>
      </c>
      <c r="C629" s="33">
        <v>0</v>
      </c>
      <c r="D629" s="33">
        <v>0</v>
      </c>
      <c r="E629" s="33">
        <v>0</v>
      </c>
      <c r="F629" s="33">
        <v>23.1</v>
      </c>
      <c r="G629" s="33">
        <v>16.7</v>
      </c>
      <c r="H629" s="33">
        <v>0</v>
      </c>
      <c r="I629" s="33">
        <v>0</v>
      </c>
    </row>
    <row r="630" spans="2:12" s="11" customFormat="1" ht="15.75" hidden="1">
      <c r="B630" s="14" t="s">
        <v>332</v>
      </c>
      <c r="C630" s="121"/>
      <c r="D630" s="121"/>
      <c r="E630" s="121"/>
      <c r="F630" s="121"/>
      <c r="G630" s="121"/>
      <c r="H630" s="121"/>
      <c r="I630" s="121"/>
      <c r="J630" s="43"/>
      <c r="K630" s="43"/>
      <c r="L630" s="13"/>
    </row>
    <row r="631" spans="2:12" s="121" customFormat="1" ht="15" customHeight="1" hidden="1">
      <c r="B631" s="11"/>
      <c r="C631" s="16"/>
      <c r="D631" s="37"/>
      <c r="E631" s="37"/>
      <c r="F631" s="37"/>
      <c r="G631" s="16"/>
      <c r="H631" s="16"/>
      <c r="I631" s="16"/>
      <c r="J631" s="31"/>
      <c r="K631" s="31"/>
      <c r="L631" s="25"/>
    </row>
    <row r="632" spans="2:13" s="121" customFormat="1" ht="15" customHeight="1" hidden="1">
      <c r="B632" s="341" t="s">
        <v>328</v>
      </c>
      <c r="C632" s="341"/>
      <c r="D632" s="341"/>
      <c r="E632" s="341"/>
      <c r="F632" s="341"/>
      <c r="G632" s="341"/>
      <c r="H632" s="341"/>
      <c r="I632" s="341"/>
      <c r="J632" s="341"/>
      <c r="K632" s="341"/>
      <c r="L632" s="341"/>
      <c r="M632" s="341"/>
    </row>
    <row r="633" spans="2:9" s="121" customFormat="1" ht="15" customHeight="1" hidden="1">
      <c r="B633" s="35"/>
      <c r="C633" s="22" t="s">
        <v>208</v>
      </c>
      <c r="D633" s="22" t="s">
        <v>209</v>
      </c>
      <c r="E633" s="22" t="s">
        <v>210</v>
      </c>
      <c r="F633" s="22" t="s">
        <v>211</v>
      </c>
      <c r="G633" s="22" t="s">
        <v>212</v>
      </c>
      <c r="H633" s="22" t="s">
        <v>213</v>
      </c>
      <c r="I633" s="22" t="s">
        <v>214</v>
      </c>
    </row>
    <row r="634" spans="2:10" s="11" customFormat="1" ht="15.75" hidden="1">
      <c r="B634" s="21" t="s">
        <v>74</v>
      </c>
      <c r="C634" s="33">
        <v>0.2</v>
      </c>
      <c r="D634" s="33">
        <v>0.5</v>
      </c>
      <c r="E634" s="33">
        <v>0.6</v>
      </c>
      <c r="F634" s="33">
        <v>5.6</v>
      </c>
      <c r="G634" s="33">
        <v>2.8</v>
      </c>
      <c r="H634" s="33">
        <v>2.3</v>
      </c>
      <c r="I634" s="33">
        <v>4</v>
      </c>
      <c r="J634" s="122"/>
    </row>
    <row r="635" spans="2:9" s="121" customFormat="1" ht="15.75" hidden="1">
      <c r="B635" s="21" t="s">
        <v>186</v>
      </c>
      <c r="C635" s="33">
        <v>0.2</v>
      </c>
      <c r="D635" s="33">
        <v>0.3</v>
      </c>
      <c r="E635" s="33">
        <v>0.6</v>
      </c>
      <c r="F635" s="33">
        <v>5.3</v>
      </c>
      <c r="G635" s="33">
        <v>2</v>
      </c>
      <c r="H635" s="33">
        <v>2.3</v>
      </c>
      <c r="I635" s="33">
        <v>4.2</v>
      </c>
    </row>
    <row r="636" spans="2:9" s="121" customFormat="1" ht="15.75" hidden="1">
      <c r="B636" s="21" t="s">
        <v>187</v>
      </c>
      <c r="C636" s="33">
        <v>0.1</v>
      </c>
      <c r="D636" s="33">
        <v>0.5</v>
      </c>
      <c r="E636" s="33">
        <v>0.8</v>
      </c>
      <c r="F636" s="33">
        <v>7.3</v>
      </c>
      <c r="G636" s="33">
        <v>5</v>
      </c>
      <c r="H636" s="33">
        <v>2.3</v>
      </c>
      <c r="I636" s="33">
        <v>5</v>
      </c>
    </row>
    <row r="637" spans="2:9" s="121" customFormat="1" ht="15" customHeight="1" hidden="1">
      <c r="B637" s="39" t="s">
        <v>25</v>
      </c>
      <c r="C637" s="143">
        <v>0</v>
      </c>
      <c r="D637" s="143">
        <v>0</v>
      </c>
      <c r="E637" s="143">
        <v>0</v>
      </c>
      <c r="F637" s="143">
        <v>0</v>
      </c>
      <c r="G637" s="143">
        <v>22.2</v>
      </c>
      <c r="H637" s="143">
        <v>0</v>
      </c>
      <c r="I637" s="143">
        <v>0</v>
      </c>
    </row>
    <row r="638" spans="2:9" s="121" customFormat="1" ht="15.75" hidden="1">
      <c r="B638" s="39" t="s">
        <v>180</v>
      </c>
      <c r="C638" s="33">
        <v>0</v>
      </c>
      <c r="D638" s="33">
        <v>2.5</v>
      </c>
      <c r="E638" s="33">
        <v>4.3</v>
      </c>
      <c r="F638" s="33">
        <v>29.4</v>
      </c>
      <c r="G638" s="33">
        <v>6.2</v>
      </c>
      <c r="H638" s="33">
        <v>6.3</v>
      </c>
      <c r="I638" s="33">
        <v>9.3</v>
      </c>
    </row>
    <row r="639" spans="2:9" s="121" customFormat="1" ht="15.75" hidden="1">
      <c r="B639" s="39" t="s">
        <v>140</v>
      </c>
      <c r="C639" s="33">
        <v>0</v>
      </c>
      <c r="D639" s="33">
        <v>0</v>
      </c>
      <c r="E639" s="33">
        <v>0</v>
      </c>
      <c r="F639" s="33">
        <v>0</v>
      </c>
      <c r="G639" s="33">
        <v>3.6</v>
      </c>
      <c r="H639" s="33">
        <v>0</v>
      </c>
      <c r="I639" s="33">
        <v>12</v>
      </c>
    </row>
    <row r="640" spans="2:9" s="121" customFormat="1" ht="15.75" hidden="1">
      <c r="B640" s="39" t="s">
        <v>141</v>
      </c>
      <c r="C640" s="33">
        <v>0</v>
      </c>
      <c r="D640" s="33">
        <v>0</v>
      </c>
      <c r="E640" s="33">
        <v>25</v>
      </c>
      <c r="F640" s="137">
        <v>25</v>
      </c>
      <c r="G640" s="33">
        <v>0</v>
      </c>
      <c r="H640" s="33">
        <v>25</v>
      </c>
      <c r="I640" s="33">
        <v>0</v>
      </c>
    </row>
    <row r="641" spans="2:9" s="121" customFormat="1" ht="15.75" hidden="1">
      <c r="B641" s="39" t="s">
        <v>142</v>
      </c>
      <c r="C641" s="33">
        <v>0</v>
      </c>
      <c r="D641" s="33">
        <v>0</v>
      </c>
      <c r="E641" s="33">
        <v>0</v>
      </c>
      <c r="F641" s="33">
        <v>0</v>
      </c>
      <c r="G641" s="33">
        <v>8</v>
      </c>
      <c r="H641" s="33">
        <v>4.8</v>
      </c>
      <c r="I641" s="33">
        <v>8.7</v>
      </c>
    </row>
    <row r="642" spans="2:9" s="121" customFormat="1" ht="15.75" hidden="1">
      <c r="B642" s="39" t="s">
        <v>69</v>
      </c>
      <c r="C642" s="33">
        <v>0</v>
      </c>
      <c r="D642" s="33">
        <v>2.5</v>
      </c>
      <c r="E642" s="33">
        <v>0</v>
      </c>
      <c r="F642" s="33">
        <v>9.7</v>
      </c>
      <c r="G642" s="33">
        <v>2.3</v>
      </c>
      <c r="H642" s="33">
        <v>0</v>
      </c>
      <c r="I642" s="33">
        <v>5.9</v>
      </c>
    </row>
    <row r="643" spans="2:9" s="121" customFormat="1" ht="15.75" hidden="1">
      <c r="B643" s="39" t="s">
        <v>144</v>
      </c>
      <c r="C643" s="33">
        <v>0</v>
      </c>
      <c r="D643" s="33">
        <v>0</v>
      </c>
      <c r="E643" s="33">
        <v>0</v>
      </c>
      <c r="F643" s="33">
        <v>5.2</v>
      </c>
      <c r="G643" s="33">
        <v>0</v>
      </c>
      <c r="H643" s="33">
        <v>2.8</v>
      </c>
      <c r="I643" s="33">
        <v>1</v>
      </c>
    </row>
    <row r="644" spans="2:9" s="121" customFormat="1" ht="15.75" hidden="1">
      <c r="B644" s="39" t="s">
        <v>145</v>
      </c>
      <c r="C644" s="33">
        <v>0</v>
      </c>
      <c r="D644" s="33">
        <v>0</v>
      </c>
      <c r="E644" s="33">
        <v>0</v>
      </c>
      <c r="F644" s="33">
        <v>0</v>
      </c>
      <c r="G644" s="33">
        <v>0</v>
      </c>
      <c r="H644" s="33">
        <v>0</v>
      </c>
      <c r="I644" s="33">
        <v>0</v>
      </c>
    </row>
    <row r="645" spans="2:9" s="121" customFormat="1" ht="15.75" hidden="1">
      <c r="B645" s="39" t="s">
        <v>73</v>
      </c>
      <c r="C645" s="33">
        <v>0</v>
      </c>
      <c r="D645" s="33">
        <v>0</v>
      </c>
      <c r="E645" s="33">
        <v>0</v>
      </c>
      <c r="F645" s="33">
        <v>0</v>
      </c>
      <c r="G645" s="33">
        <v>0</v>
      </c>
      <c r="H645" s="33">
        <v>0</v>
      </c>
      <c r="I645" s="33">
        <v>0</v>
      </c>
    </row>
    <row r="646" spans="2:9" s="121" customFormat="1" ht="15.75" hidden="1">
      <c r="B646" s="39" t="s">
        <v>147</v>
      </c>
      <c r="C646" s="33">
        <v>0</v>
      </c>
      <c r="D646" s="33">
        <v>0</v>
      </c>
      <c r="E646" s="33">
        <v>0</v>
      </c>
      <c r="F646" s="33">
        <v>4.4</v>
      </c>
      <c r="G646" s="33">
        <v>2.5</v>
      </c>
      <c r="H646" s="33">
        <v>2.9</v>
      </c>
      <c r="I646" s="33">
        <v>3.7</v>
      </c>
    </row>
    <row r="647" spans="2:9" s="121" customFormat="1" ht="15.75" hidden="1">
      <c r="B647" s="39" t="s">
        <v>148</v>
      </c>
      <c r="C647" s="33">
        <v>0</v>
      </c>
      <c r="D647" s="33">
        <v>0</v>
      </c>
      <c r="E647" s="33">
        <v>0</v>
      </c>
      <c r="F647" s="33">
        <v>6.2</v>
      </c>
      <c r="G647" s="33">
        <v>0</v>
      </c>
      <c r="H647" s="33">
        <v>0.9</v>
      </c>
      <c r="I647" s="33">
        <v>0</v>
      </c>
    </row>
    <row r="648" spans="2:9" s="121" customFormat="1" ht="15.75" hidden="1">
      <c r="B648" s="39" t="s">
        <v>149</v>
      </c>
      <c r="C648" s="33">
        <v>0.1</v>
      </c>
      <c r="D648" s="33">
        <v>0</v>
      </c>
      <c r="E648" s="33">
        <v>0.4</v>
      </c>
      <c r="F648" s="33">
        <v>2.4</v>
      </c>
      <c r="G648" s="33">
        <v>0.5</v>
      </c>
      <c r="H648" s="33">
        <v>1.2</v>
      </c>
      <c r="I648" s="33">
        <v>3.5</v>
      </c>
    </row>
    <row r="649" spans="2:9" s="121" customFormat="1" ht="15.75" hidden="1">
      <c r="B649" s="39" t="s">
        <v>150</v>
      </c>
      <c r="C649" s="33">
        <v>0</v>
      </c>
      <c r="D649" s="33">
        <v>1.1</v>
      </c>
      <c r="E649" s="33">
        <v>1.6</v>
      </c>
      <c r="F649" s="33">
        <v>5.9</v>
      </c>
      <c r="G649" s="33">
        <v>2</v>
      </c>
      <c r="H649" s="33">
        <v>1.2</v>
      </c>
      <c r="I649" s="33">
        <v>7.6</v>
      </c>
    </row>
    <row r="650" spans="2:9" s="121" customFormat="1" ht="15.75" hidden="1">
      <c r="B650" s="39" t="s">
        <v>151</v>
      </c>
      <c r="C650" s="33">
        <v>0</v>
      </c>
      <c r="D650" s="33">
        <v>0</v>
      </c>
      <c r="E650" s="33">
        <v>0</v>
      </c>
      <c r="F650" s="33">
        <v>12</v>
      </c>
      <c r="G650" s="33">
        <v>2.2</v>
      </c>
      <c r="H650" s="33">
        <v>6.1</v>
      </c>
      <c r="I650" s="33">
        <v>3.1</v>
      </c>
    </row>
    <row r="651" spans="2:12" s="11" customFormat="1" ht="15.75" hidden="1">
      <c r="B651" s="14" t="s">
        <v>332</v>
      </c>
      <c r="C651" s="121"/>
      <c r="D651" s="121"/>
      <c r="E651" s="121"/>
      <c r="F651" s="121"/>
      <c r="G651" s="121"/>
      <c r="H651" s="121"/>
      <c r="I651" s="121"/>
      <c r="J651" s="43"/>
      <c r="K651" s="43"/>
      <c r="L651" s="13"/>
    </row>
    <row r="652" spans="2:12" s="121" customFormat="1" ht="15" customHeight="1" hidden="1">
      <c r="B652" s="11"/>
      <c r="C652" s="16"/>
      <c r="D652" s="37"/>
      <c r="E652" s="37"/>
      <c r="F652" s="37"/>
      <c r="G652" s="16"/>
      <c r="H652" s="16"/>
      <c r="I652" s="16"/>
      <c r="J652" s="31"/>
      <c r="K652" s="31"/>
      <c r="L652" s="25"/>
    </row>
    <row r="653" spans="2:13" s="121" customFormat="1" ht="15" customHeight="1" hidden="1">
      <c r="B653" s="341" t="s">
        <v>329</v>
      </c>
      <c r="C653" s="341"/>
      <c r="D653" s="341"/>
      <c r="E653" s="341"/>
      <c r="F653" s="341"/>
      <c r="G653" s="341"/>
      <c r="H653" s="341"/>
      <c r="I653" s="341"/>
      <c r="J653" s="341"/>
      <c r="K653" s="341"/>
      <c r="L653" s="341"/>
      <c r="M653" s="341"/>
    </row>
    <row r="654" spans="2:9" s="121" customFormat="1" ht="15" customHeight="1" hidden="1">
      <c r="B654" s="35"/>
      <c r="C654" s="22" t="s">
        <v>208</v>
      </c>
      <c r="D654" s="22" t="s">
        <v>209</v>
      </c>
      <c r="E654" s="22" t="s">
        <v>210</v>
      </c>
      <c r="F654" s="22" t="s">
        <v>211</v>
      </c>
      <c r="G654" s="22" t="s">
        <v>212</v>
      </c>
      <c r="H654" s="22" t="s">
        <v>213</v>
      </c>
      <c r="I654" s="22" t="s">
        <v>214</v>
      </c>
    </row>
    <row r="655" spans="2:10" s="11" customFormat="1" ht="15.75" hidden="1">
      <c r="B655" s="21" t="s">
        <v>74</v>
      </c>
      <c r="C655" s="33">
        <v>1.3</v>
      </c>
      <c r="D655" s="33">
        <v>2</v>
      </c>
      <c r="E655" s="33">
        <v>2.6</v>
      </c>
      <c r="F655" s="33">
        <v>18.9</v>
      </c>
      <c r="G655" s="33">
        <v>9.5</v>
      </c>
      <c r="H655" s="33">
        <v>7.8</v>
      </c>
      <c r="I655" s="33">
        <v>11.9</v>
      </c>
      <c r="J655" s="122"/>
    </row>
    <row r="656" spans="2:9" s="121" customFormat="1" ht="15.75" hidden="1">
      <c r="B656" s="21" t="s">
        <v>186</v>
      </c>
      <c r="C656" s="33">
        <v>1.1</v>
      </c>
      <c r="D656" s="33">
        <v>2.2</v>
      </c>
      <c r="E656" s="33">
        <v>3.1</v>
      </c>
      <c r="F656" s="33">
        <v>19.3</v>
      </c>
      <c r="G656" s="33">
        <v>10.6</v>
      </c>
      <c r="H656" s="33">
        <v>7.9</v>
      </c>
      <c r="I656" s="33">
        <v>10.5</v>
      </c>
    </row>
    <row r="657" spans="2:9" s="121" customFormat="1" ht="15.75" hidden="1">
      <c r="B657" s="21" t="s">
        <v>187</v>
      </c>
      <c r="C657" s="33">
        <v>0.9</v>
      </c>
      <c r="D657" s="33">
        <v>1.9</v>
      </c>
      <c r="E657" s="33">
        <v>2.3</v>
      </c>
      <c r="F657" s="33">
        <v>19.3</v>
      </c>
      <c r="G657" s="33">
        <v>10.2</v>
      </c>
      <c r="H657" s="33">
        <v>7.3</v>
      </c>
      <c r="I657" s="33">
        <v>12.2</v>
      </c>
    </row>
    <row r="658" spans="2:9" s="121" customFormat="1" ht="15" customHeight="1" hidden="1">
      <c r="B658" s="39" t="s">
        <v>25</v>
      </c>
      <c r="C658" s="33">
        <v>0.3</v>
      </c>
      <c r="D658" s="33">
        <v>3.8</v>
      </c>
      <c r="E658" s="33">
        <v>4.2</v>
      </c>
      <c r="F658" s="33">
        <v>14.6</v>
      </c>
      <c r="G658" s="33">
        <v>17.6</v>
      </c>
      <c r="H658" s="33">
        <v>9.6</v>
      </c>
      <c r="I658" s="33">
        <v>8</v>
      </c>
    </row>
    <row r="659" spans="2:9" s="121" customFormat="1" ht="15.75" hidden="1">
      <c r="B659" s="39" t="s">
        <v>180</v>
      </c>
      <c r="C659" s="33">
        <v>1.5</v>
      </c>
      <c r="D659" s="33">
        <v>3.1</v>
      </c>
      <c r="E659" s="33">
        <v>3.8</v>
      </c>
      <c r="F659" s="33">
        <v>25.4</v>
      </c>
      <c r="G659" s="33">
        <v>10.8</v>
      </c>
      <c r="H659" s="33">
        <v>7.4</v>
      </c>
      <c r="I659" s="33">
        <v>9.2</v>
      </c>
    </row>
    <row r="660" spans="2:9" s="121" customFormat="1" ht="15.75" hidden="1">
      <c r="B660" s="39" t="s">
        <v>140</v>
      </c>
      <c r="C660" s="33">
        <v>1.6</v>
      </c>
      <c r="D660" s="33">
        <v>1.8</v>
      </c>
      <c r="E660" s="33">
        <v>2.8</v>
      </c>
      <c r="F660" s="33">
        <v>20.3</v>
      </c>
      <c r="G660" s="33">
        <v>5.5</v>
      </c>
      <c r="H660" s="33">
        <v>12.7</v>
      </c>
      <c r="I660" s="33">
        <v>14.6</v>
      </c>
    </row>
    <row r="661" spans="2:9" s="121" customFormat="1" ht="15.75" hidden="1">
      <c r="B661" s="39" t="s">
        <v>141</v>
      </c>
      <c r="C661" s="33">
        <v>1.9</v>
      </c>
      <c r="D661" s="33">
        <v>3.6</v>
      </c>
      <c r="E661" s="33">
        <v>3.2</v>
      </c>
      <c r="F661" s="33">
        <v>17.9</v>
      </c>
      <c r="G661" s="33">
        <v>16.7</v>
      </c>
      <c r="H661" s="33">
        <v>20.5</v>
      </c>
      <c r="I661" s="33">
        <v>12.3</v>
      </c>
    </row>
    <row r="662" spans="2:9" s="121" customFormat="1" ht="15.75" hidden="1">
      <c r="B662" s="39" t="s">
        <v>142</v>
      </c>
      <c r="C662" s="33">
        <v>0.9</v>
      </c>
      <c r="D662" s="33">
        <v>3.4</v>
      </c>
      <c r="E662" s="33">
        <v>3</v>
      </c>
      <c r="F662" s="33">
        <v>5.9</v>
      </c>
      <c r="G662" s="33">
        <v>23.2</v>
      </c>
      <c r="H662" s="33">
        <v>9.9</v>
      </c>
      <c r="I662" s="33">
        <v>13.2</v>
      </c>
    </row>
    <row r="663" spans="2:9" s="121" customFormat="1" ht="15.75" hidden="1">
      <c r="B663" s="39" t="s">
        <v>69</v>
      </c>
      <c r="C663" s="138">
        <v>0.4</v>
      </c>
      <c r="D663" s="33">
        <v>0.9</v>
      </c>
      <c r="E663" s="33">
        <v>1.1</v>
      </c>
      <c r="F663" s="33">
        <v>15.1</v>
      </c>
      <c r="G663" s="33">
        <v>6.4</v>
      </c>
      <c r="H663" s="33">
        <v>3.7</v>
      </c>
      <c r="I663" s="33">
        <v>11.1</v>
      </c>
    </row>
    <row r="664" spans="2:9" s="121" customFormat="1" ht="15.75" hidden="1">
      <c r="B664" s="39" t="s">
        <v>144</v>
      </c>
      <c r="C664" s="33">
        <v>0.4</v>
      </c>
      <c r="D664" s="33">
        <v>0.9</v>
      </c>
      <c r="E664" s="33">
        <v>1</v>
      </c>
      <c r="F664" s="33">
        <v>20.8</v>
      </c>
      <c r="G664" s="33">
        <v>7.5</v>
      </c>
      <c r="H664" s="33">
        <v>5</v>
      </c>
      <c r="I664" s="33">
        <v>11.3</v>
      </c>
    </row>
    <row r="665" spans="2:9" s="121" customFormat="1" ht="15.75" hidden="1">
      <c r="B665" s="39" t="s">
        <v>145</v>
      </c>
      <c r="C665" s="33">
        <v>3.7</v>
      </c>
      <c r="D665" s="33">
        <v>5</v>
      </c>
      <c r="E665" s="33">
        <v>4</v>
      </c>
      <c r="F665" s="33">
        <v>12.6</v>
      </c>
      <c r="G665" s="33">
        <v>5.7</v>
      </c>
      <c r="H665" s="33">
        <v>3.5</v>
      </c>
      <c r="I665" s="33">
        <v>12.4</v>
      </c>
    </row>
    <row r="666" spans="2:9" s="121" customFormat="1" ht="15.75" hidden="1">
      <c r="B666" s="39" t="s">
        <v>73</v>
      </c>
      <c r="C666" s="33">
        <v>0</v>
      </c>
      <c r="D666" s="33">
        <v>2.2</v>
      </c>
      <c r="E666" s="33">
        <v>5.1</v>
      </c>
      <c r="F666" s="33">
        <v>14.4</v>
      </c>
      <c r="G666" s="33">
        <v>8.3</v>
      </c>
      <c r="H666" s="33">
        <v>11</v>
      </c>
      <c r="I666" s="33">
        <v>7.4</v>
      </c>
    </row>
    <row r="667" spans="2:9" s="121" customFormat="1" ht="15.75" hidden="1">
      <c r="B667" s="39" t="s">
        <v>147</v>
      </c>
      <c r="C667" s="33">
        <v>0</v>
      </c>
      <c r="D667" s="33">
        <v>0.5</v>
      </c>
      <c r="E667" s="33">
        <v>7</v>
      </c>
      <c r="F667" s="33">
        <v>25.3</v>
      </c>
      <c r="G667" s="33">
        <v>9.2</v>
      </c>
      <c r="H667" s="33">
        <v>2.6</v>
      </c>
      <c r="I667" s="33">
        <v>17.2</v>
      </c>
    </row>
    <row r="668" spans="2:9" s="121" customFormat="1" ht="15.75" hidden="1">
      <c r="B668" s="39" t="s">
        <v>148</v>
      </c>
      <c r="C668" s="33">
        <v>1.1</v>
      </c>
      <c r="D668" s="33">
        <v>1.1</v>
      </c>
      <c r="E668" s="33">
        <v>2</v>
      </c>
      <c r="F668" s="33">
        <v>14.1</v>
      </c>
      <c r="G668" s="33">
        <v>6</v>
      </c>
      <c r="H668" s="33">
        <v>3.5</v>
      </c>
      <c r="I668" s="33">
        <v>4.3</v>
      </c>
    </row>
    <row r="669" spans="2:9" s="121" customFormat="1" ht="15.75" hidden="1">
      <c r="B669" s="39" t="s">
        <v>149</v>
      </c>
      <c r="C669" s="33">
        <v>0.4</v>
      </c>
      <c r="D669" s="33">
        <v>0.9</v>
      </c>
      <c r="E669" s="33">
        <v>1.7</v>
      </c>
      <c r="F669" s="33">
        <v>20</v>
      </c>
      <c r="G669" s="33">
        <v>4.5</v>
      </c>
      <c r="H669" s="33">
        <v>5</v>
      </c>
      <c r="I669" s="33">
        <v>11.6</v>
      </c>
    </row>
    <row r="670" spans="2:9" s="121" customFormat="1" ht="15.75" hidden="1">
      <c r="B670" s="39" t="s">
        <v>150</v>
      </c>
      <c r="C670" s="33">
        <v>0.2</v>
      </c>
      <c r="D670" s="33">
        <v>4.3</v>
      </c>
      <c r="E670" s="33">
        <v>3.4</v>
      </c>
      <c r="F670" s="33">
        <v>14.1</v>
      </c>
      <c r="G670" s="33">
        <v>8.2</v>
      </c>
      <c r="H670" s="33">
        <v>5.8</v>
      </c>
      <c r="I670" s="33">
        <v>14.3</v>
      </c>
    </row>
    <row r="671" spans="2:9" s="121" customFormat="1" ht="15.75" hidden="1">
      <c r="B671" s="39" t="s">
        <v>151</v>
      </c>
      <c r="C671" s="33">
        <v>0</v>
      </c>
      <c r="D671" s="33">
        <v>1.1</v>
      </c>
      <c r="E671" s="33">
        <v>1.7</v>
      </c>
      <c r="F671" s="33">
        <v>20.5</v>
      </c>
      <c r="G671" s="33">
        <v>10.9</v>
      </c>
      <c r="H671" s="33">
        <v>7.4</v>
      </c>
      <c r="I671" s="33">
        <v>4.3</v>
      </c>
    </row>
    <row r="672" spans="2:12" s="11" customFormat="1" ht="15.75" hidden="1">
      <c r="B672" s="14" t="s">
        <v>332</v>
      </c>
      <c r="C672" s="121"/>
      <c r="D672" s="121"/>
      <c r="E672" s="121"/>
      <c r="F672" s="121"/>
      <c r="G672" s="121"/>
      <c r="H672" s="121"/>
      <c r="I672" s="121"/>
      <c r="J672" s="43"/>
      <c r="K672" s="43"/>
      <c r="L672" s="13"/>
    </row>
    <row r="673" spans="2:12" s="121" customFormat="1" ht="15" customHeight="1" hidden="1">
      <c r="B673" s="11"/>
      <c r="C673" s="16"/>
      <c r="D673" s="37"/>
      <c r="E673" s="37"/>
      <c r="F673" s="37"/>
      <c r="G673" s="16"/>
      <c r="H673" s="16"/>
      <c r="I673" s="16"/>
      <c r="J673" s="31"/>
      <c r="K673" s="31"/>
      <c r="L673" s="25"/>
    </row>
    <row r="674" spans="2:13" s="121" customFormat="1" ht="15" customHeight="1" hidden="1">
      <c r="B674" s="341" t="s">
        <v>330</v>
      </c>
      <c r="C674" s="341"/>
      <c r="D674" s="341"/>
      <c r="E674" s="341"/>
      <c r="F674" s="341"/>
      <c r="G674" s="341"/>
      <c r="H674" s="341"/>
      <c r="I674" s="341"/>
      <c r="J674" s="341"/>
      <c r="K674" s="341"/>
      <c r="L674" s="341"/>
      <c r="M674" s="341"/>
    </row>
    <row r="675" spans="2:9" s="121" customFormat="1" ht="15" customHeight="1" hidden="1">
      <c r="B675" s="35"/>
      <c r="C675" s="22" t="s">
        <v>208</v>
      </c>
      <c r="D675" s="22" t="s">
        <v>209</v>
      </c>
      <c r="E675" s="22" t="s">
        <v>210</v>
      </c>
      <c r="F675" s="22" t="s">
        <v>211</v>
      </c>
      <c r="G675" s="22" t="s">
        <v>212</v>
      </c>
      <c r="H675" s="22" t="s">
        <v>213</v>
      </c>
      <c r="I675" s="22" t="s">
        <v>214</v>
      </c>
    </row>
    <row r="676" spans="2:10" s="11" customFormat="1" ht="15.75" hidden="1">
      <c r="B676" s="21" t="s">
        <v>74</v>
      </c>
      <c r="C676" s="33">
        <v>1.3</v>
      </c>
      <c r="D676" s="33">
        <v>1.9</v>
      </c>
      <c r="E676" s="33">
        <v>2.2</v>
      </c>
      <c r="F676" s="33">
        <v>17.2</v>
      </c>
      <c r="G676" s="33">
        <v>8.6</v>
      </c>
      <c r="H676" s="33">
        <v>6.9</v>
      </c>
      <c r="I676" s="33">
        <v>8</v>
      </c>
      <c r="J676" s="122"/>
    </row>
    <row r="677" spans="2:9" s="121" customFormat="1" ht="15.75" hidden="1">
      <c r="B677" s="21" t="s">
        <v>186</v>
      </c>
      <c r="C677" s="33">
        <v>1</v>
      </c>
      <c r="D677" s="33">
        <v>2.1</v>
      </c>
      <c r="E677" s="33">
        <v>2.5</v>
      </c>
      <c r="F677" s="33">
        <v>17.5</v>
      </c>
      <c r="G677" s="33">
        <v>9.4</v>
      </c>
      <c r="H677" s="33">
        <v>7</v>
      </c>
      <c r="I677" s="33">
        <v>7.4</v>
      </c>
    </row>
    <row r="678" spans="2:9" s="121" customFormat="1" ht="15.75" hidden="1">
      <c r="B678" s="21" t="s">
        <v>187</v>
      </c>
      <c r="C678" s="33">
        <v>0.9</v>
      </c>
      <c r="D678" s="33">
        <v>1.6</v>
      </c>
      <c r="E678" s="33">
        <v>1.6</v>
      </c>
      <c r="F678" s="33">
        <v>16</v>
      </c>
      <c r="G678" s="33">
        <v>8.5</v>
      </c>
      <c r="H678" s="33">
        <v>5.7</v>
      </c>
      <c r="I678" s="33">
        <v>6.9</v>
      </c>
    </row>
    <row r="679" spans="2:9" s="121" customFormat="1" ht="15" customHeight="1" hidden="1">
      <c r="B679" s="39" t="s">
        <v>25</v>
      </c>
      <c r="C679" s="33">
        <v>0.3</v>
      </c>
      <c r="D679" s="33">
        <v>4.7</v>
      </c>
      <c r="E679" s="33">
        <v>2</v>
      </c>
      <c r="F679" s="33">
        <v>18.5</v>
      </c>
      <c r="G679" s="33">
        <v>12.5</v>
      </c>
      <c r="H679" s="33">
        <v>10.8</v>
      </c>
      <c r="I679" s="33">
        <v>7.2</v>
      </c>
    </row>
    <row r="680" spans="2:9" s="121" customFormat="1" ht="15.75" hidden="1">
      <c r="B680" s="39" t="s">
        <v>180</v>
      </c>
      <c r="C680" s="33">
        <v>2.2</v>
      </c>
      <c r="D680" s="33">
        <v>4.4</v>
      </c>
      <c r="E680" s="33">
        <v>4.4</v>
      </c>
      <c r="F680" s="33">
        <v>31.3</v>
      </c>
      <c r="G680" s="33">
        <v>14.4</v>
      </c>
      <c r="H680" s="33">
        <v>10.4</v>
      </c>
      <c r="I680" s="33">
        <v>10.2</v>
      </c>
    </row>
    <row r="681" spans="2:9" s="121" customFormat="1" ht="15.75" hidden="1">
      <c r="B681" s="39" t="s">
        <v>140</v>
      </c>
      <c r="C681" s="33">
        <v>0.8</v>
      </c>
      <c r="D681" s="33">
        <v>1.1</v>
      </c>
      <c r="E681" s="21">
        <v>1.8</v>
      </c>
      <c r="F681" s="33">
        <v>16</v>
      </c>
      <c r="G681" s="33">
        <v>3.7</v>
      </c>
      <c r="H681" s="33">
        <v>7.6</v>
      </c>
      <c r="I681" s="33">
        <v>8.3</v>
      </c>
    </row>
    <row r="682" spans="2:9" s="121" customFormat="1" ht="15.75" hidden="1">
      <c r="B682" s="39" t="s">
        <v>141</v>
      </c>
      <c r="C682" s="21">
        <v>1.4</v>
      </c>
      <c r="D682" s="21">
        <v>4.1</v>
      </c>
      <c r="E682" s="21">
        <v>3.1</v>
      </c>
      <c r="F682" s="21">
        <v>20.2</v>
      </c>
      <c r="G682" s="21">
        <v>17.4</v>
      </c>
      <c r="H682" s="21">
        <v>21.6</v>
      </c>
      <c r="I682" s="21">
        <v>11.5</v>
      </c>
    </row>
    <row r="683" spans="2:9" s="121" customFormat="1" ht="15.75" hidden="1">
      <c r="B683" s="39" t="s">
        <v>142</v>
      </c>
      <c r="C683" s="33">
        <v>1.2</v>
      </c>
      <c r="D683" s="33">
        <v>3.1</v>
      </c>
      <c r="E683" s="33">
        <v>3.2</v>
      </c>
      <c r="F683" s="137">
        <v>7.2</v>
      </c>
      <c r="G683" s="33">
        <v>24.5</v>
      </c>
      <c r="H683" s="33">
        <v>7.9</v>
      </c>
      <c r="I683" s="33">
        <v>18.6</v>
      </c>
    </row>
    <row r="684" spans="2:9" s="121" customFormat="1" ht="15.75" hidden="1">
      <c r="B684" s="39" t="s">
        <v>69</v>
      </c>
      <c r="C684" s="33">
        <v>0.6</v>
      </c>
      <c r="D684" s="33">
        <v>1.3</v>
      </c>
      <c r="E684" s="33">
        <v>1.2</v>
      </c>
      <c r="F684" s="33">
        <v>17.6</v>
      </c>
      <c r="G684" s="33">
        <v>8.1</v>
      </c>
      <c r="H684" s="33">
        <v>3.5</v>
      </c>
      <c r="I684" s="33">
        <v>8.7</v>
      </c>
    </row>
    <row r="685" spans="2:9" s="121" customFormat="1" ht="15.75" hidden="1">
      <c r="B685" s="39" t="s">
        <v>144</v>
      </c>
      <c r="C685" s="33">
        <v>0.6</v>
      </c>
      <c r="D685" s="33">
        <v>0.7</v>
      </c>
      <c r="E685" s="33">
        <v>0.9</v>
      </c>
      <c r="F685" s="33">
        <v>21.5</v>
      </c>
      <c r="G685" s="33">
        <v>8.5</v>
      </c>
      <c r="H685" s="33">
        <v>6.4</v>
      </c>
      <c r="I685" s="33">
        <v>8.5</v>
      </c>
    </row>
    <row r="686" spans="2:9" s="121" customFormat="1" ht="15.75" hidden="1">
      <c r="B686" s="39" t="s">
        <v>145</v>
      </c>
      <c r="C686" s="33">
        <v>4.3</v>
      </c>
      <c r="D686" s="33">
        <v>4.3</v>
      </c>
      <c r="E686" s="33">
        <v>4.8</v>
      </c>
      <c r="F686" s="33">
        <v>15.3</v>
      </c>
      <c r="G686" s="33">
        <v>8.5</v>
      </c>
      <c r="H686" s="33">
        <v>3.9</v>
      </c>
      <c r="I686" s="33">
        <v>10.9</v>
      </c>
    </row>
    <row r="687" spans="2:9" s="121" customFormat="1" ht="15.75" hidden="1">
      <c r="B687" s="39" t="s">
        <v>73</v>
      </c>
      <c r="C687" s="33">
        <v>0.5</v>
      </c>
      <c r="D687" s="33">
        <v>3.1</v>
      </c>
      <c r="E687" s="33">
        <v>5</v>
      </c>
      <c r="F687" s="33">
        <v>13.8</v>
      </c>
      <c r="G687" s="33">
        <v>12.7</v>
      </c>
      <c r="H687" s="33">
        <v>8.4</v>
      </c>
      <c r="I687" s="33">
        <v>4.3</v>
      </c>
    </row>
    <row r="688" spans="2:9" s="121" customFormat="1" ht="15.75" hidden="1">
      <c r="B688" s="39" t="s">
        <v>147</v>
      </c>
      <c r="C688" s="33">
        <v>0.1</v>
      </c>
      <c r="D688" s="33">
        <v>0.2</v>
      </c>
      <c r="E688" s="33">
        <v>2.6</v>
      </c>
      <c r="F688" s="33">
        <v>15.4</v>
      </c>
      <c r="G688" s="33">
        <v>5.5</v>
      </c>
      <c r="H688" s="33">
        <v>2.6</v>
      </c>
      <c r="I688" s="33">
        <v>5.7</v>
      </c>
    </row>
    <row r="689" spans="2:9" s="121" customFormat="1" ht="15.75" hidden="1">
      <c r="B689" s="39" t="s">
        <v>148</v>
      </c>
      <c r="C689" s="33">
        <v>1</v>
      </c>
      <c r="D689" s="33">
        <v>1.4</v>
      </c>
      <c r="E689" s="33">
        <v>1.6</v>
      </c>
      <c r="F689" s="33">
        <v>14.8</v>
      </c>
      <c r="G689" s="33">
        <v>6.1</v>
      </c>
      <c r="H689" s="33">
        <v>2.4</v>
      </c>
      <c r="I689" s="33">
        <v>3.4</v>
      </c>
    </row>
    <row r="690" spans="2:9" s="121" customFormat="1" ht="15.75" hidden="1">
      <c r="B690" s="39" t="s">
        <v>149</v>
      </c>
      <c r="C690" s="33">
        <v>0.7</v>
      </c>
      <c r="D690" s="33">
        <v>0.9</v>
      </c>
      <c r="E690" s="33">
        <v>1.4</v>
      </c>
      <c r="F690" s="33">
        <v>8.7</v>
      </c>
      <c r="G690" s="33">
        <v>2.9</v>
      </c>
      <c r="H690" s="33">
        <v>2</v>
      </c>
      <c r="I690" s="33">
        <v>6.5</v>
      </c>
    </row>
    <row r="691" spans="2:9" s="121" customFormat="1" ht="15.75" hidden="1">
      <c r="B691" s="39" t="s">
        <v>150</v>
      </c>
      <c r="C691" s="33">
        <v>0.2</v>
      </c>
      <c r="D691" s="33">
        <v>3.4</v>
      </c>
      <c r="E691" s="33">
        <v>2.5</v>
      </c>
      <c r="F691" s="33">
        <v>13.5</v>
      </c>
      <c r="G691" s="33">
        <v>6.1</v>
      </c>
      <c r="H691" s="33">
        <v>4.9</v>
      </c>
      <c r="I691" s="33">
        <v>9.6</v>
      </c>
    </row>
    <row r="692" spans="2:9" s="121" customFormat="1" ht="15.75" hidden="1">
      <c r="B692" s="39" t="s">
        <v>151</v>
      </c>
      <c r="C692" s="33">
        <v>0.2</v>
      </c>
      <c r="D692" s="33">
        <v>1.8</v>
      </c>
      <c r="E692" s="33">
        <v>1.2</v>
      </c>
      <c r="F692" s="33">
        <v>15.4</v>
      </c>
      <c r="G692" s="33">
        <v>4.8</v>
      </c>
      <c r="H692" s="33">
        <v>5.4</v>
      </c>
      <c r="I692" s="33">
        <v>2.1</v>
      </c>
    </row>
    <row r="693" spans="2:12" s="11" customFormat="1" ht="15.75" hidden="1">
      <c r="B693" s="14" t="s">
        <v>332</v>
      </c>
      <c r="C693" s="121"/>
      <c r="D693" s="121"/>
      <c r="E693" s="121"/>
      <c r="F693" s="121"/>
      <c r="G693" s="121"/>
      <c r="H693" s="121"/>
      <c r="I693" s="121"/>
      <c r="J693" s="43"/>
      <c r="K693" s="43"/>
      <c r="L693" s="13"/>
    </row>
    <row r="694" spans="2:12" s="121" customFormat="1" ht="15" customHeight="1" hidden="1">
      <c r="B694" s="11"/>
      <c r="C694" s="16"/>
      <c r="D694" s="37"/>
      <c r="E694" s="37"/>
      <c r="F694" s="37"/>
      <c r="G694" s="16"/>
      <c r="H694" s="16"/>
      <c r="I694" s="16"/>
      <c r="J694" s="31"/>
      <c r="K694" s="31"/>
      <c r="L694" s="25"/>
    </row>
    <row r="695" spans="2:13" s="121" customFormat="1" ht="15" customHeight="1" hidden="1">
      <c r="B695" s="341" t="s">
        <v>331</v>
      </c>
      <c r="C695" s="341"/>
      <c r="D695" s="341"/>
      <c r="E695" s="341"/>
      <c r="F695" s="341"/>
      <c r="G695" s="341"/>
      <c r="H695" s="341"/>
      <c r="I695" s="341"/>
      <c r="J695" s="341"/>
      <c r="K695" s="341"/>
      <c r="L695" s="341"/>
      <c r="M695" s="341"/>
    </row>
    <row r="696" spans="2:9" s="121" customFormat="1" ht="15" customHeight="1" hidden="1">
      <c r="B696" s="35"/>
      <c r="C696" s="22" t="s">
        <v>208</v>
      </c>
      <c r="D696" s="22" t="s">
        <v>209</v>
      </c>
      <c r="E696" s="22" t="s">
        <v>210</v>
      </c>
      <c r="F696" s="22" t="s">
        <v>211</v>
      </c>
      <c r="G696" s="22" t="s">
        <v>212</v>
      </c>
      <c r="H696" s="22" t="s">
        <v>213</v>
      </c>
      <c r="I696" s="22" t="s">
        <v>214</v>
      </c>
    </row>
    <row r="697" spans="2:9" s="121" customFormat="1" ht="15.75" hidden="1">
      <c r="B697" s="21" t="s">
        <v>74</v>
      </c>
      <c r="C697" s="33">
        <v>0.6</v>
      </c>
      <c r="D697" s="33">
        <v>1.1</v>
      </c>
      <c r="E697" s="33">
        <v>1.7</v>
      </c>
      <c r="F697" s="33">
        <v>11.9</v>
      </c>
      <c r="G697" s="33">
        <v>5.7</v>
      </c>
      <c r="H697" s="33">
        <v>4.5</v>
      </c>
      <c r="I697" s="33">
        <v>8</v>
      </c>
    </row>
    <row r="698" spans="2:9" s="121" customFormat="1" ht="15.75" hidden="1">
      <c r="B698" s="21" t="s">
        <v>186</v>
      </c>
      <c r="C698" s="33">
        <v>0.5</v>
      </c>
      <c r="D698" s="33">
        <v>1</v>
      </c>
      <c r="E698" s="33">
        <v>1.8</v>
      </c>
      <c r="F698" s="33">
        <v>11.1</v>
      </c>
      <c r="G698" s="33">
        <v>5.6</v>
      </c>
      <c r="H698" s="33">
        <v>4.4</v>
      </c>
      <c r="I698" s="33">
        <v>6.8</v>
      </c>
    </row>
    <row r="699" spans="2:9" s="121" customFormat="1" ht="15.75" hidden="1">
      <c r="B699" s="21" t="s">
        <v>187</v>
      </c>
      <c r="C699" s="33">
        <v>0.4</v>
      </c>
      <c r="D699" s="33">
        <v>0.9</v>
      </c>
      <c r="E699" s="33">
        <v>1.3</v>
      </c>
      <c r="F699" s="33">
        <v>10.6</v>
      </c>
      <c r="G699" s="33">
        <v>5.7</v>
      </c>
      <c r="H699" s="33">
        <v>3.7</v>
      </c>
      <c r="I699" s="33">
        <v>7.1</v>
      </c>
    </row>
    <row r="700" spans="2:9" s="121" customFormat="1" ht="15" customHeight="1" hidden="1">
      <c r="B700" s="39" t="s">
        <v>25</v>
      </c>
      <c r="C700" s="33">
        <v>0.4</v>
      </c>
      <c r="D700" s="33">
        <v>0</v>
      </c>
      <c r="E700" s="33">
        <v>3.2</v>
      </c>
      <c r="F700" s="33">
        <v>5.2</v>
      </c>
      <c r="G700" s="33">
        <v>11.6</v>
      </c>
      <c r="H700" s="33">
        <v>3.8</v>
      </c>
      <c r="I700" s="33">
        <v>4.1</v>
      </c>
    </row>
    <row r="701" spans="2:9" s="121" customFormat="1" ht="15.75" hidden="1">
      <c r="B701" s="39" t="s">
        <v>180</v>
      </c>
      <c r="C701" s="33">
        <v>0.9</v>
      </c>
      <c r="D701" s="33">
        <v>1.9</v>
      </c>
      <c r="E701" s="33">
        <v>3.3</v>
      </c>
      <c r="F701" s="33">
        <v>20.6</v>
      </c>
      <c r="G701" s="33">
        <v>8.3</v>
      </c>
      <c r="H701" s="33">
        <v>5.7</v>
      </c>
      <c r="I701" s="33">
        <v>8.1</v>
      </c>
    </row>
    <row r="702" spans="2:9" s="121" customFormat="1" ht="15.75" hidden="1">
      <c r="B702" s="39" t="s">
        <v>140</v>
      </c>
      <c r="C702" s="33">
        <v>1.1</v>
      </c>
      <c r="D702" s="33">
        <v>0.6</v>
      </c>
      <c r="E702" s="33">
        <v>1.2</v>
      </c>
      <c r="F702" s="33">
        <v>12.9</v>
      </c>
      <c r="G702" s="33">
        <v>2.1</v>
      </c>
      <c r="H702" s="33">
        <v>5.9</v>
      </c>
      <c r="I702" s="33">
        <v>8.6</v>
      </c>
    </row>
    <row r="703" spans="2:9" s="121" customFormat="1" ht="15.75" hidden="1">
      <c r="B703" s="39" t="s">
        <v>141</v>
      </c>
      <c r="C703" s="33">
        <v>0.6</v>
      </c>
      <c r="D703" s="33">
        <v>0.9</v>
      </c>
      <c r="E703" s="33">
        <v>0.8</v>
      </c>
      <c r="F703" s="33">
        <v>8.6</v>
      </c>
      <c r="G703" s="33">
        <v>10</v>
      </c>
      <c r="H703" s="33">
        <v>11.4</v>
      </c>
      <c r="I703" s="33">
        <v>6.3</v>
      </c>
    </row>
    <row r="704" spans="2:9" s="121" customFormat="1" ht="15.75" hidden="1">
      <c r="B704" s="39" t="s">
        <v>142</v>
      </c>
      <c r="C704" s="33">
        <v>0.9</v>
      </c>
      <c r="D704" s="33">
        <v>1.8</v>
      </c>
      <c r="E704" s="33">
        <v>2.1</v>
      </c>
      <c r="F704" s="33">
        <v>3.4</v>
      </c>
      <c r="G704" s="33">
        <v>13.2</v>
      </c>
      <c r="H704" s="33">
        <v>6.8</v>
      </c>
      <c r="I704" s="33">
        <v>17.5</v>
      </c>
    </row>
    <row r="705" spans="2:9" s="121" customFormat="1" ht="15.75" hidden="1">
      <c r="B705" s="39" t="s">
        <v>69</v>
      </c>
      <c r="C705" s="33">
        <v>0.2</v>
      </c>
      <c r="D705" s="33">
        <v>0.9</v>
      </c>
      <c r="E705" s="33">
        <v>0.9</v>
      </c>
      <c r="F705" s="33">
        <v>12.7</v>
      </c>
      <c r="G705" s="33">
        <v>5.2</v>
      </c>
      <c r="H705" s="33">
        <v>3</v>
      </c>
      <c r="I705" s="33">
        <v>8.2</v>
      </c>
    </row>
    <row r="706" spans="2:9" s="121" customFormat="1" ht="15.75" hidden="1">
      <c r="B706" s="39" t="s">
        <v>144</v>
      </c>
      <c r="C706" s="33">
        <v>0.3</v>
      </c>
      <c r="D706" s="33">
        <v>0.9</v>
      </c>
      <c r="E706" s="33">
        <v>0.6</v>
      </c>
      <c r="F706" s="33">
        <v>16.6</v>
      </c>
      <c r="G706" s="33">
        <v>5.6</v>
      </c>
      <c r="H706" s="33">
        <v>3.6</v>
      </c>
      <c r="I706" s="33">
        <v>8.2</v>
      </c>
    </row>
    <row r="707" spans="2:9" s="121" customFormat="1" ht="15.75" hidden="1">
      <c r="B707" s="39" t="s">
        <v>145</v>
      </c>
      <c r="C707" s="33">
        <v>3.2</v>
      </c>
      <c r="D707" s="33">
        <v>3.6</v>
      </c>
      <c r="E707" s="33">
        <v>2</v>
      </c>
      <c r="F707" s="33">
        <v>7.5</v>
      </c>
      <c r="G707" s="33">
        <v>1.5</v>
      </c>
      <c r="H707" s="33">
        <v>1.4</v>
      </c>
      <c r="I707" s="33">
        <v>7.3</v>
      </c>
    </row>
    <row r="708" spans="2:9" s="121" customFormat="1" ht="15.75" hidden="1">
      <c r="B708" s="39" t="s">
        <v>73</v>
      </c>
      <c r="C708" s="33">
        <v>0.5</v>
      </c>
      <c r="D708" s="33">
        <v>0</v>
      </c>
      <c r="E708" s="33">
        <v>6.4</v>
      </c>
      <c r="F708" s="33">
        <v>6.6</v>
      </c>
      <c r="G708" s="33">
        <v>8.9</v>
      </c>
      <c r="H708" s="33">
        <v>3.8</v>
      </c>
      <c r="I708" s="33">
        <v>3.1</v>
      </c>
    </row>
    <row r="709" spans="2:9" s="121" customFormat="1" ht="15.75" hidden="1">
      <c r="B709" s="39" t="s">
        <v>147</v>
      </c>
      <c r="C709" s="33">
        <v>0</v>
      </c>
      <c r="D709" s="33">
        <v>0</v>
      </c>
      <c r="E709" s="33">
        <v>2.3</v>
      </c>
      <c r="F709" s="33">
        <v>7.7</v>
      </c>
      <c r="G709" s="33">
        <v>3.6</v>
      </c>
      <c r="H709" s="33">
        <v>1.8</v>
      </c>
      <c r="I709" s="33">
        <v>5</v>
      </c>
    </row>
    <row r="710" spans="2:9" s="121" customFormat="1" ht="15.75" hidden="1">
      <c r="B710" s="39" t="s">
        <v>148</v>
      </c>
      <c r="C710" s="33">
        <v>0.4</v>
      </c>
      <c r="D710" s="33">
        <v>0.7</v>
      </c>
      <c r="E710" s="33">
        <v>1.3</v>
      </c>
      <c r="F710" s="33">
        <v>8.6</v>
      </c>
      <c r="G710" s="33">
        <v>4</v>
      </c>
      <c r="H710" s="33">
        <v>2.1</v>
      </c>
      <c r="I710" s="33">
        <v>2.7</v>
      </c>
    </row>
    <row r="711" spans="2:9" s="121" customFormat="1" ht="15.75" hidden="1">
      <c r="B711" s="39" t="s">
        <v>149</v>
      </c>
      <c r="C711" s="33">
        <v>0.2</v>
      </c>
      <c r="D711" s="33">
        <v>0.3</v>
      </c>
      <c r="E711" s="33">
        <v>0.7</v>
      </c>
      <c r="F711" s="33">
        <v>6.1</v>
      </c>
      <c r="G711" s="33">
        <v>1.1</v>
      </c>
      <c r="H711" s="33">
        <v>1</v>
      </c>
      <c r="I711" s="33">
        <v>5.2</v>
      </c>
    </row>
    <row r="712" spans="2:9" s="121" customFormat="1" ht="15.75" hidden="1">
      <c r="B712" s="39" t="s">
        <v>150</v>
      </c>
      <c r="C712" s="33">
        <v>0.1</v>
      </c>
      <c r="D712" s="33">
        <v>3.1</v>
      </c>
      <c r="E712" s="33">
        <v>2.1</v>
      </c>
      <c r="F712" s="33">
        <v>7.6</v>
      </c>
      <c r="G712" s="33">
        <v>4.5</v>
      </c>
      <c r="H712" s="33">
        <v>1.4</v>
      </c>
      <c r="I712" s="33">
        <v>7.9</v>
      </c>
    </row>
    <row r="713" spans="2:9" s="121" customFormat="1" ht="15.75" hidden="1">
      <c r="B713" s="39" t="s">
        <v>151</v>
      </c>
      <c r="C713" s="33">
        <v>0</v>
      </c>
      <c r="D713" s="33">
        <v>0</v>
      </c>
      <c r="E713" s="33">
        <v>1.5</v>
      </c>
      <c r="F713" s="33">
        <v>6.7</v>
      </c>
      <c r="G713" s="33">
        <v>3.4</v>
      </c>
      <c r="H713" s="33">
        <v>3.5</v>
      </c>
      <c r="I713" s="33">
        <v>2.1</v>
      </c>
    </row>
    <row r="714" spans="2:12" s="11" customFormat="1" ht="15.75" hidden="1">
      <c r="B714" s="14" t="s">
        <v>332</v>
      </c>
      <c r="C714" s="121"/>
      <c r="D714" s="121"/>
      <c r="E714" s="121"/>
      <c r="F714" s="121"/>
      <c r="G714" s="121"/>
      <c r="H714" s="121"/>
      <c r="I714" s="121"/>
      <c r="J714" s="43"/>
      <c r="K714" s="43"/>
      <c r="L714" s="13"/>
    </row>
    <row r="715" spans="2:12" s="121" customFormat="1" ht="15" customHeight="1" hidden="1">
      <c r="B715" s="11"/>
      <c r="C715" s="57"/>
      <c r="D715" s="57"/>
      <c r="E715" s="57"/>
      <c r="F715" s="57"/>
      <c r="G715" s="57"/>
      <c r="H715" s="57"/>
      <c r="I715" s="57"/>
      <c r="J715" s="31"/>
      <c r="K715" s="31"/>
      <c r="L715" s="25"/>
    </row>
    <row r="716" spans="2:12" ht="15" customHeight="1" hidden="1">
      <c r="B716" s="341" t="s">
        <v>109</v>
      </c>
      <c r="C716" s="341"/>
      <c r="D716" s="341"/>
      <c r="E716" s="341"/>
      <c r="F716" s="341"/>
      <c r="G716" s="341"/>
      <c r="H716" s="341"/>
      <c r="I716" s="341"/>
      <c r="J716" s="341"/>
      <c r="K716" s="341"/>
      <c r="L716" s="341"/>
    </row>
    <row r="717" spans="2:9" ht="15" customHeight="1" hidden="1">
      <c r="B717" s="35"/>
      <c r="C717" s="22" t="s">
        <v>208</v>
      </c>
      <c r="D717" s="22" t="s">
        <v>209</v>
      </c>
      <c r="E717" s="22" t="s">
        <v>210</v>
      </c>
      <c r="F717" s="22" t="s">
        <v>211</v>
      </c>
      <c r="G717" s="22" t="s">
        <v>212</v>
      </c>
      <c r="H717" s="22" t="s">
        <v>213</v>
      </c>
      <c r="I717" s="22" t="s">
        <v>214</v>
      </c>
    </row>
    <row r="718" spans="2:10" s="11" customFormat="1" ht="15.75" hidden="1">
      <c r="B718" s="21" t="s">
        <v>74</v>
      </c>
      <c r="C718" s="33">
        <v>1.2</v>
      </c>
      <c r="D718" s="33">
        <v>1.7</v>
      </c>
      <c r="E718" s="33">
        <v>1.5</v>
      </c>
      <c r="F718" s="33">
        <v>15.4</v>
      </c>
      <c r="G718" s="33">
        <v>8.3</v>
      </c>
      <c r="H718" s="33">
        <v>5.9</v>
      </c>
      <c r="I718" s="33">
        <v>7.5</v>
      </c>
      <c r="J718" s="24"/>
    </row>
    <row r="719" spans="2:9" ht="15.75" hidden="1">
      <c r="B719" s="21" t="s">
        <v>186</v>
      </c>
      <c r="C719" s="33">
        <v>0.8</v>
      </c>
      <c r="D719" s="33">
        <v>1.8</v>
      </c>
      <c r="E719" s="33">
        <v>1.7</v>
      </c>
      <c r="F719" s="33">
        <v>15.6</v>
      </c>
      <c r="G719" s="33">
        <v>7.8</v>
      </c>
      <c r="H719" s="33">
        <v>5.9</v>
      </c>
      <c r="I719" s="33">
        <v>6.9</v>
      </c>
    </row>
    <row r="720" spans="2:9" ht="15.75" hidden="1">
      <c r="B720" s="21" t="s">
        <v>187</v>
      </c>
      <c r="C720" s="33">
        <v>0.8</v>
      </c>
      <c r="D720" s="33">
        <v>1.4</v>
      </c>
      <c r="E720" s="33">
        <v>1.2</v>
      </c>
      <c r="F720" s="33">
        <v>14.1</v>
      </c>
      <c r="G720" s="33">
        <v>8.3</v>
      </c>
      <c r="H720" s="33">
        <v>5.2</v>
      </c>
      <c r="I720" s="33">
        <v>6.1</v>
      </c>
    </row>
    <row r="721" spans="2:9" ht="15" customHeight="1" hidden="1">
      <c r="B721" s="39" t="s">
        <v>25</v>
      </c>
      <c r="C721" s="33">
        <v>0.7</v>
      </c>
      <c r="D721" s="33">
        <v>0.2</v>
      </c>
      <c r="E721" s="33">
        <v>1.4</v>
      </c>
      <c r="F721" s="33">
        <v>13.2</v>
      </c>
      <c r="G721" s="33">
        <v>10.5</v>
      </c>
      <c r="H721" s="33">
        <v>5.5</v>
      </c>
      <c r="I721" s="33">
        <v>3.7</v>
      </c>
    </row>
    <row r="722" spans="2:9" ht="15.75" hidden="1">
      <c r="B722" s="39" t="s">
        <v>180</v>
      </c>
      <c r="C722" s="33">
        <v>1.4</v>
      </c>
      <c r="D722" s="33">
        <v>4</v>
      </c>
      <c r="E722" s="33">
        <v>3.6</v>
      </c>
      <c r="F722" s="33">
        <v>28.4</v>
      </c>
      <c r="G722" s="33">
        <v>12.8</v>
      </c>
      <c r="H722" s="33">
        <v>9.3</v>
      </c>
      <c r="I722" s="33">
        <v>6.7</v>
      </c>
    </row>
    <row r="723" spans="2:9" ht="15.75" hidden="1">
      <c r="B723" s="39" t="s">
        <v>140</v>
      </c>
      <c r="C723" s="33">
        <v>0.6</v>
      </c>
      <c r="D723" s="33">
        <v>0.9</v>
      </c>
      <c r="E723" s="33">
        <v>1</v>
      </c>
      <c r="F723" s="33">
        <v>14.7</v>
      </c>
      <c r="G723" s="33">
        <v>5.7</v>
      </c>
      <c r="H723" s="33">
        <v>4.8</v>
      </c>
      <c r="I723" s="33">
        <v>5.8</v>
      </c>
    </row>
    <row r="724" spans="2:9" ht="15.75" hidden="1">
      <c r="B724" s="39" t="s">
        <v>141</v>
      </c>
      <c r="C724" s="33">
        <v>0.2</v>
      </c>
      <c r="D724" s="33">
        <v>1.1</v>
      </c>
      <c r="E724" s="33">
        <v>0.4</v>
      </c>
      <c r="F724" s="33">
        <v>14.3</v>
      </c>
      <c r="G724" s="33">
        <v>8.7</v>
      </c>
      <c r="H724" s="33">
        <v>8.4</v>
      </c>
      <c r="I724" s="33">
        <v>3.7</v>
      </c>
    </row>
    <row r="725" spans="2:9" ht="15.75" hidden="1">
      <c r="B725" s="39" t="s">
        <v>142</v>
      </c>
      <c r="C725" s="33">
        <v>2.1</v>
      </c>
      <c r="D725" s="33">
        <v>4.2</v>
      </c>
      <c r="E725" s="33">
        <v>3.4</v>
      </c>
      <c r="F725" s="33">
        <v>4.5</v>
      </c>
      <c r="G725" s="33">
        <v>12.9</v>
      </c>
      <c r="H725" s="33">
        <v>12.5</v>
      </c>
      <c r="I725" s="33">
        <v>15.6</v>
      </c>
    </row>
    <row r="726" spans="2:9" ht="15.75" hidden="1">
      <c r="B726" s="39" t="s">
        <v>69</v>
      </c>
      <c r="C726" s="33">
        <v>0.4</v>
      </c>
      <c r="D726" s="33">
        <v>1.6</v>
      </c>
      <c r="E726" s="33">
        <v>1.1</v>
      </c>
      <c r="F726" s="33">
        <v>17.6</v>
      </c>
      <c r="G726" s="33">
        <v>8.1</v>
      </c>
      <c r="H726" s="33">
        <v>5.9</v>
      </c>
      <c r="I726" s="33">
        <v>6.7</v>
      </c>
    </row>
    <row r="727" spans="2:9" ht="15.75" hidden="1">
      <c r="B727" s="39" t="s">
        <v>144</v>
      </c>
      <c r="C727" s="33">
        <v>0.8</v>
      </c>
      <c r="D727" s="33">
        <v>0.9</v>
      </c>
      <c r="E727" s="33">
        <v>1.3</v>
      </c>
      <c r="F727" s="33">
        <v>24.8</v>
      </c>
      <c r="G727" s="33">
        <v>7.8</v>
      </c>
      <c r="H727" s="33">
        <v>7.3</v>
      </c>
      <c r="I727" s="33">
        <v>6.7</v>
      </c>
    </row>
    <row r="728" spans="2:9" ht="15.75" hidden="1">
      <c r="B728" s="39" t="s">
        <v>145</v>
      </c>
      <c r="C728" s="33">
        <v>5.2</v>
      </c>
      <c r="D728" s="33">
        <v>2.7</v>
      </c>
      <c r="E728" s="33">
        <v>0.4</v>
      </c>
      <c r="F728" s="33">
        <v>16.9</v>
      </c>
      <c r="G728" s="33">
        <v>3.4</v>
      </c>
      <c r="H728" s="33">
        <v>5.8</v>
      </c>
      <c r="I728" s="33">
        <v>3.9</v>
      </c>
    </row>
    <row r="729" spans="2:9" ht="15.75" hidden="1">
      <c r="B729" s="39" t="s">
        <v>73</v>
      </c>
      <c r="C729" s="33">
        <v>0</v>
      </c>
      <c r="D729" s="33">
        <v>2.1</v>
      </c>
      <c r="E729" s="33">
        <v>0.6</v>
      </c>
      <c r="F729" s="33">
        <v>18</v>
      </c>
      <c r="G729" s="33">
        <v>13.1</v>
      </c>
      <c r="H729" s="33">
        <v>6.9</v>
      </c>
      <c r="I729" s="33">
        <v>4.4</v>
      </c>
    </row>
    <row r="730" spans="2:9" ht="15.75" hidden="1">
      <c r="B730" s="39" t="s">
        <v>147</v>
      </c>
      <c r="C730" s="33">
        <v>0.1</v>
      </c>
      <c r="D730" s="33">
        <v>0.1</v>
      </c>
      <c r="E730" s="33">
        <v>0.4</v>
      </c>
      <c r="F730" s="33">
        <v>7</v>
      </c>
      <c r="G730" s="33">
        <v>2.2</v>
      </c>
      <c r="H730" s="33">
        <v>1.7</v>
      </c>
      <c r="I730" s="33">
        <v>3.7</v>
      </c>
    </row>
    <row r="731" spans="2:9" ht="15.75" hidden="1">
      <c r="B731" s="39" t="s">
        <v>148</v>
      </c>
      <c r="C731" s="33">
        <v>0.9</v>
      </c>
      <c r="D731" s="33">
        <v>2</v>
      </c>
      <c r="E731" s="33">
        <v>1.5</v>
      </c>
      <c r="F731" s="33">
        <v>11.1</v>
      </c>
      <c r="G731" s="33">
        <v>5</v>
      </c>
      <c r="H731" s="33">
        <v>2.7</v>
      </c>
      <c r="I731" s="33">
        <v>5</v>
      </c>
    </row>
    <row r="732" spans="2:9" ht="15.75" hidden="1">
      <c r="B732" s="39" t="s">
        <v>149</v>
      </c>
      <c r="C732" s="33">
        <v>0.2</v>
      </c>
      <c r="D732" s="33">
        <v>0.2</v>
      </c>
      <c r="E732" s="33">
        <v>1</v>
      </c>
      <c r="F732" s="33">
        <v>6.8</v>
      </c>
      <c r="G732" s="33">
        <v>1.9</v>
      </c>
      <c r="H732" s="33">
        <v>1.5</v>
      </c>
      <c r="I732" s="33">
        <v>5.4</v>
      </c>
    </row>
    <row r="733" spans="2:9" ht="15.75" hidden="1">
      <c r="B733" s="39" t="s">
        <v>150</v>
      </c>
      <c r="C733" s="33">
        <v>0.2</v>
      </c>
      <c r="D733" s="33">
        <v>3</v>
      </c>
      <c r="E733" s="33">
        <v>3.1</v>
      </c>
      <c r="F733" s="33">
        <v>11.7</v>
      </c>
      <c r="G733" s="33">
        <v>5.1</v>
      </c>
      <c r="H733" s="33">
        <v>3.7</v>
      </c>
      <c r="I733" s="33">
        <v>8.5</v>
      </c>
    </row>
    <row r="734" spans="2:9" ht="15.75" hidden="1">
      <c r="B734" s="39" t="s">
        <v>151</v>
      </c>
      <c r="C734" s="33">
        <v>0.5</v>
      </c>
      <c r="D734" s="33">
        <v>1</v>
      </c>
      <c r="E734" s="33">
        <v>1</v>
      </c>
      <c r="F734" s="33">
        <v>11</v>
      </c>
      <c r="G734" s="33">
        <v>4.4</v>
      </c>
      <c r="H734" s="33">
        <v>4.1</v>
      </c>
      <c r="I734" s="33">
        <v>3.4</v>
      </c>
    </row>
    <row r="735" spans="2:12" s="11" customFormat="1" ht="15.75" hidden="1">
      <c r="B735" s="14" t="s">
        <v>234</v>
      </c>
      <c r="C735" s="1"/>
      <c r="D735" s="1"/>
      <c r="E735" s="1"/>
      <c r="F735" s="1"/>
      <c r="G735" s="1"/>
      <c r="H735" s="1"/>
      <c r="I735" s="1"/>
      <c r="J735" s="43"/>
      <c r="K735" s="43"/>
      <c r="L735" s="13"/>
    </row>
    <row r="736" spans="2:12" ht="15" customHeight="1" hidden="1">
      <c r="B736" s="11"/>
      <c r="C736" s="16"/>
      <c r="D736" s="37"/>
      <c r="E736" s="37"/>
      <c r="F736" s="37"/>
      <c r="G736" s="16"/>
      <c r="H736" s="16"/>
      <c r="I736" s="16"/>
      <c r="J736" s="31"/>
      <c r="K736" s="31"/>
      <c r="L736" s="25"/>
    </row>
    <row r="737" spans="2:13" ht="15" customHeight="1" hidden="1">
      <c r="B737" s="341" t="s">
        <v>110</v>
      </c>
      <c r="C737" s="341"/>
      <c r="D737" s="341"/>
      <c r="E737" s="341"/>
      <c r="F737" s="341"/>
      <c r="G737" s="341"/>
      <c r="H737" s="341"/>
      <c r="I737" s="341"/>
      <c r="J737" s="341"/>
      <c r="K737" s="341"/>
      <c r="L737" s="341"/>
      <c r="M737" s="341"/>
    </row>
    <row r="738" spans="2:9" ht="15" customHeight="1" hidden="1">
      <c r="B738" s="35"/>
      <c r="C738" s="22" t="s">
        <v>208</v>
      </c>
      <c r="D738" s="22" t="s">
        <v>209</v>
      </c>
      <c r="E738" s="22" t="s">
        <v>210</v>
      </c>
      <c r="F738" s="22" t="s">
        <v>211</v>
      </c>
      <c r="G738" s="22" t="s">
        <v>212</v>
      </c>
      <c r="H738" s="22" t="s">
        <v>213</v>
      </c>
      <c r="I738" s="22" t="s">
        <v>214</v>
      </c>
    </row>
    <row r="739" spans="2:10" s="11" customFormat="1" ht="15.75" hidden="1">
      <c r="B739" s="21" t="s">
        <v>74</v>
      </c>
      <c r="C739" s="33">
        <v>1.8</v>
      </c>
      <c r="D739" s="33">
        <v>2.2</v>
      </c>
      <c r="E739" s="33">
        <v>1.7</v>
      </c>
      <c r="F739" s="33">
        <v>19.2</v>
      </c>
      <c r="G739" s="33">
        <v>11.2</v>
      </c>
      <c r="H739" s="33">
        <v>8.1</v>
      </c>
      <c r="I739" s="33">
        <v>8.9</v>
      </c>
      <c r="J739" s="24"/>
    </row>
    <row r="740" spans="2:9" ht="15.75" hidden="1">
      <c r="B740" s="21" t="s">
        <v>186</v>
      </c>
      <c r="C740" s="33">
        <v>1.1</v>
      </c>
      <c r="D740" s="33">
        <v>2.4</v>
      </c>
      <c r="E740" s="33">
        <v>2</v>
      </c>
      <c r="F740" s="33">
        <v>18.9</v>
      </c>
      <c r="G740" s="33">
        <v>10.8</v>
      </c>
      <c r="H740" s="33">
        <v>8.4</v>
      </c>
      <c r="I740" s="33">
        <v>9</v>
      </c>
    </row>
    <row r="741" spans="2:9" ht="15.75" hidden="1">
      <c r="B741" s="21" t="s">
        <v>187</v>
      </c>
      <c r="C741" s="33">
        <v>0.8</v>
      </c>
      <c r="D741" s="33">
        <v>1.8</v>
      </c>
      <c r="E741" s="33">
        <v>1.4</v>
      </c>
      <c r="F741" s="33">
        <v>20</v>
      </c>
      <c r="G741" s="33">
        <v>12.9</v>
      </c>
      <c r="H741" s="33">
        <v>9</v>
      </c>
      <c r="I741" s="33">
        <v>9.2</v>
      </c>
    </row>
    <row r="742" spans="2:9" ht="15" customHeight="1" hidden="1">
      <c r="B742" s="39" t="s">
        <v>25</v>
      </c>
      <c r="C742" s="33">
        <v>1</v>
      </c>
      <c r="D742" s="33">
        <v>0.2</v>
      </c>
      <c r="E742" s="33">
        <v>0.9</v>
      </c>
      <c r="F742" s="33">
        <v>12.3</v>
      </c>
      <c r="G742" s="33">
        <v>11.3</v>
      </c>
      <c r="H742" s="33">
        <v>5.3</v>
      </c>
      <c r="I742" s="33">
        <v>4.3</v>
      </c>
    </row>
    <row r="743" spans="2:9" ht="15.75" hidden="1">
      <c r="B743" s="39" t="s">
        <v>180</v>
      </c>
      <c r="C743" s="33">
        <v>1.3</v>
      </c>
      <c r="D743" s="33">
        <v>3.9</v>
      </c>
      <c r="E743" s="33">
        <v>2.9</v>
      </c>
      <c r="F743" s="33">
        <v>27.4</v>
      </c>
      <c r="G743" s="33">
        <v>14.1</v>
      </c>
      <c r="H743" s="33">
        <v>9.8</v>
      </c>
      <c r="I743" s="33">
        <v>5.3</v>
      </c>
    </row>
    <row r="744" spans="2:9" ht="15.75" hidden="1">
      <c r="B744" s="39" t="s">
        <v>140</v>
      </c>
      <c r="C744" s="33">
        <v>0</v>
      </c>
      <c r="D744" s="33">
        <v>2.6</v>
      </c>
      <c r="E744" s="33">
        <v>1</v>
      </c>
      <c r="F744" s="33">
        <v>11.4</v>
      </c>
      <c r="G744" s="33">
        <v>9.9</v>
      </c>
      <c r="H744" s="33">
        <v>6.3</v>
      </c>
      <c r="I744" s="33">
        <v>8</v>
      </c>
    </row>
    <row r="745" spans="2:9" ht="15.75" hidden="1">
      <c r="B745" s="39" t="s">
        <v>141</v>
      </c>
      <c r="C745" s="33">
        <v>0</v>
      </c>
      <c r="D745" s="33">
        <v>1.1</v>
      </c>
      <c r="E745" s="33">
        <v>0.4</v>
      </c>
      <c r="F745" s="33">
        <v>14.9</v>
      </c>
      <c r="G745" s="33">
        <v>9.2</v>
      </c>
      <c r="H745" s="33">
        <v>8.9</v>
      </c>
      <c r="I745" s="33">
        <v>3.5</v>
      </c>
    </row>
    <row r="746" spans="2:9" ht="15.75" hidden="1">
      <c r="B746" s="39" t="s">
        <v>142</v>
      </c>
      <c r="C746" s="33">
        <v>3.1</v>
      </c>
      <c r="D746" s="33">
        <v>3.4</v>
      </c>
      <c r="E746" s="33">
        <v>2.6</v>
      </c>
      <c r="F746" s="33">
        <v>5</v>
      </c>
      <c r="G746" s="33">
        <v>14</v>
      </c>
      <c r="H746" s="33">
        <v>11.1</v>
      </c>
      <c r="I746" s="33">
        <v>17.3</v>
      </c>
    </row>
    <row r="747" spans="2:9" ht="15.75" hidden="1">
      <c r="B747" s="39" t="s">
        <v>69</v>
      </c>
      <c r="C747" s="33">
        <v>0.5</v>
      </c>
      <c r="D747" s="33">
        <v>1.3</v>
      </c>
      <c r="E747" s="33">
        <v>1.1</v>
      </c>
      <c r="F747" s="33">
        <v>23.5</v>
      </c>
      <c r="G747" s="33">
        <v>11</v>
      </c>
      <c r="H747" s="33">
        <v>7.9</v>
      </c>
      <c r="I747" s="33">
        <v>7.9</v>
      </c>
    </row>
    <row r="748" spans="2:9" ht="15.75" hidden="1">
      <c r="B748" s="39" t="s">
        <v>144</v>
      </c>
      <c r="C748" s="33">
        <v>1.6</v>
      </c>
      <c r="D748" s="33">
        <v>1.4</v>
      </c>
      <c r="E748" s="33">
        <v>2</v>
      </c>
      <c r="F748" s="33">
        <v>26.8</v>
      </c>
      <c r="G748" s="33">
        <v>6.7</v>
      </c>
      <c r="H748" s="33">
        <v>8.8</v>
      </c>
      <c r="I748" s="33">
        <v>3.6</v>
      </c>
    </row>
    <row r="749" spans="2:9" ht="15.75" hidden="1">
      <c r="B749" s="39" t="s">
        <v>145</v>
      </c>
      <c r="C749" s="33">
        <v>3.3</v>
      </c>
      <c r="D749" s="33">
        <v>2.5</v>
      </c>
      <c r="E749" s="33">
        <v>0.2</v>
      </c>
      <c r="F749" s="33">
        <v>15.4</v>
      </c>
      <c r="G749" s="33">
        <v>3</v>
      </c>
      <c r="H749" s="33">
        <v>5.5</v>
      </c>
      <c r="I749" s="33">
        <v>3.9</v>
      </c>
    </row>
    <row r="750" spans="2:9" ht="15.75" hidden="1">
      <c r="B750" s="39" t="s">
        <v>73</v>
      </c>
      <c r="C750" s="33">
        <v>0</v>
      </c>
      <c r="D750" s="33">
        <v>3.7</v>
      </c>
      <c r="E750" s="33">
        <v>0</v>
      </c>
      <c r="F750" s="33">
        <v>14</v>
      </c>
      <c r="G750" s="33">
        <v>16.3</v>
      </c>
      <c r="H750" s="33">
        <v>7.1</v>
      </c>
      <c r="I750" s="33">
        <v>0</v>
      </c>
    </row>
    <row r="751" spans="2:9" ht="15.75" hidden="1">
      <c r="B751" s="39" t="s">
        <v>147</v>
      </c>
      <c r="C751" s="33">
        <v>0.5</v>
      </c>
      <c r="D751" s="33">
        <v>0</v>
      </c>
      <c r="E751" s="33">
        <v>0.5</v>
      </c>
      <c r="F751" s="33">
        <v>8.6</v>
      </c>
      <c r="G751" s="33">
        <v>2.3</v>
      </c>
      <c r="H751" s="33">
        <v>2.4</v>
      </c>
      <c r="I751" s="33">
        <v>5.5</v>
      </c>
    </row>
    <row r="752" spans="2:9" ht="15.75" hidden="1">
      <c r="B752" s="39" t="s">
        <v>148</v>
      </c>
      <c r="C752" s="33">
        <v>1.1</v>
      </c>
      <c r="D752" s="33">
        <v>2.1</v>
      </c>
      <c r="E752" s="33">
        <v>0.8</v>
      </c>
      <c r="F752" s="33">
        <v>10.6</v>
      </c>
      <c r="G752" s="33">
        <v>5.6</v>
      </c>
      <c r="H752" s="33">
        <v>2</v>
      </c>
      <c r="I752" s="33">
        <v>6.4</v>
      </c>
    </row>
    <row r="753" spans="2:9" ht="15.75" hidden="1">
      <c r="B753" s="39" t="s">
        <v>149</v>
      </c>
      <c r="C753" s="33">
        <v>1.3</v>
      </c>
      <c r="D753" s="33">
        <v>0.7</v>
      </c>
      <c r="E753" s="33">
        <v>2</v>
      </c>
      <c r="F753" s="33">
        <v>13.9</v>
      </c>
      <c r="G753" s="33">
        <v>5.1</v>
      </c>
      <c r="H753" s="33">
        <v>3.8</v>
      </c>
      <c r="I753" s="33">
        <v>8.7</v>
      </c>
    </row>
    <row r="754" spans="2:9" ht="15.75" hidden="1">
      <c r="B754" s="39" t="s">
        <v>150</v>
      </c>
      <c r="C754" s="33">
        <v>0.3</v>
      </c>
      <c r="D754" s="33">
        <v>5.1</v>
      </c>
      <c r="E754" s="33">
        <v>5.5</v>
      </c>
      <c r="F754" s="33">
        <v>16.1</v>
      </c>
      <c r="G754" s="33">
        <v>9.3</v>
      </c>
      <c r="H754" s="33">
        <v>6.3</v>
      </c>
      <c r="I754" s="33">
        <v>19.7</v>
      </c>
    </row>
    <row r="755" spans="2:9" ht="15.75" hidden="1">
      <c r="B755" s="39" t="s">
        <v>151</v>
      </c>
      <c r="C755" s="33">
        <v>1.8</v>
      </c>
      <c r="D755" s="33">
        <v>1.9</v>
      </c>
      <c r="E755" s="33">
        <v>1</v>
      </c>
      <c r="F755" s="33">
        <v>8.3</v>
      </c>
      <c r="G755" s="33">
        <v>5.6</v>
      </c>
      <c r="H755" s="33">
        <v>4.1</v>
      </c>
      <c r="I755" s="33">
        <v>5.2</v>
      </c>
    </row>
    <row r="756" spans="2:12" s="11" customFormat="1" ht="15.75" hidden="1">
      <c r="B756" s="14" t="s">
        <v>234</v>
      </c>
      <c r="C756" s="1"/>
      <c r="D756" s="1"/>
      <c r="E756" s="1"/>
      <c r="F756" s="1"/>
      <c r="G756" s="1"/>
      <c r="H756" s="1"/>
      <c r="I756" s="1"/>
      <c r="J756" s="43"/>
      <c r="K756" s="43"/>
      <c r="L756" s="13"/>
    </row>
    <row r="757" spans="2:12" ht="15" customHeight="1" hidden="1">
      <c r="B757" s="11"/>
      <c r="C757" s="16"/>
      <c r="D757" s="37"/>
      <c r="E757" s="37"/>
      <c r="F757" s="37"/>
      <c r="G757" s="16"/>
      <c r="H757" s="16"/>
      <c r="I757" s="16"/>
      <c r="J757" s="31"/>
      <c r="K757" s="31"/>
      <c r="L757" s="25"/>
    </row>
    <row r="758" spans="2:13" ht="15" customHeight="1" hidden="1">
      <c r="B758" s="341" t="s">
        <v>111</v>
      </c>
      <c r="C758" s="341"/>
      <c r="D758" s="341"/>
      <c r="E758" s="341"/>
      <c r="F758" s="341"/>
      <c r="G758" s="341"/>
      <c r="H758" s="341"/>
      <c r="I758" s="341"/>
      <c r="J758" s="341"/>
      <c r="K758" s="341"/>
      <c r="L758" s="341"/>
      <c r="M758" s="341"/>
    </row>
    <row r="759" spans="2:9" ht="15" customHeight="1" hidden="1">
      <c r="B759" s="35"/>
      <c r="C759" s="22" t="s">
        <v>208</v>
      </c>
      <c r="D759" s="22" t="s">
        <v>209</v>
      </c>
      <c r="E759" s="22" t="s">
        <v>210</v>
      </c>
      <c r="F759" s="22" t="s">
        <v>211</v>
      </c>
      <c r="G759" s="22" t="s">
        <v>212</v>
      </c>
      <c r="H759" s="22" t="s">
        <v>213</v>
      </c>
      <c r="I759" s="22" t="s">
        <v>214</v>
      </c>
    </row>
    <row r="760" spans="2:10" s="11" customFormat="1" ht="15.75" hidden="1">
      <c r="B760" s="21" t="s">
        <v>74</v>
      </c>
      <c r="C760" s="33">
        <v>1.4</v>
      </c>
      <c r="D760" s="33">
        <v>2.2</v>
      </c>
      <c r="E760" s="33">
        <v>1.9</v>
      </c>
      <c r="F760" s="33">
        <v>20.8</v>
      </c>
      <c r="G760" s="33">
        <v>11.3</v>
      </c>
      <c r="H760" s="33">
        <v>8.3</v>
      </c>
      <c r="I760" s="33">
        <v>11.8</v>
      </c>
      <c r="J760" s="24"/>
    </row>
    <row r="761" spans="2:9" ht="15.75" hidden="1">
      <c r="B761" s="21" t="s">
        <v>186</v>
      </c>
      <c r="C761" s="33">
        <v>1</v>
      </c>
      <c r="D761" s="33">
        <v>2.6</v>
      </c>
      <c r="E761" s="21">
        <v>2.6</v>
      </c>
      <c r="F761" s="33">
        <v>22.9</v>
      </c>
      <c r="G761" s="33">
        <v>11.9</v>
      </c>
      <c r="H761" s="33">
        <v>9</v>
      </c>
      <c r="I761" s="33">
        <v>11.1</v>
      </c>
    </row>
    <row r="762" spans="2:9" ht="15.75" hidden="1">
      <c r="B762" s="21" t="s">
        <v>187</v>
      </c>
      <c r="C762" s="33">
        <v>0.9</v>
      </c>
      <c r="D762" s="33">
        <v>2</v>
      </c>
      <c r="E762" s="33">
        <v>1.5</v>
      </c>
      <c r="F762" s="33">
        <v>21.2</v>
      </c>
      <c r="G762" s="33">
        <v>12.2</v>
      </c>
      <c r="H762" s="33">
        <v>7.7</v>
      </c>
      <c r="I762" s="33">
        <v>11.4</v>
      </c>
    </row>
    <row r="763" spans="2:9" ht="15" customHeight="1" hidden="1">
      <c r="B763" s="39" t="s">
        <v>25</v>
      </c>
      <c r="C763" s="33">
        <v>0</v>
      </c>
      <c r="D763" s="33">
        <v>0</v>
      </c>
      <c r="E763" s="33">
        <v>1.7</v>
      </c>
      <c r="F763" s="33">
        <v>22.3</v>
      </c>
      <c r="G763" s="33">
        <v>10.7</v>
      </c>
      <c r="H763" s="33">
        <v>11.5</v>
      </c>
      <c r="I763" s="33">
        <v>3.6</v>
      </c>
    </row>
    <row r="764" spans="2:9" ht="15.75" hidden="1">
      <c r="B764" s="39" t="s">
        <v>180</v>
      </c>
      <c r="C764" s="33">
        <v>1.4</v>
      </c>
      <c r="D764" s="33">
        <v>4.2</v>
      </c>
      <c r="E764" s="33">
        <v>3.9</v>
      </c>
      <c r="F764" s="33">
        <v>29.6</v>
      </c>
      <c r="G764" s="33">
        <v>12.8</v>
      </c>
      <c r="H764" s="33">
        <v>9.4</v>
      </c>
      <c r="I764" s="33">
        <v>8.2</v>
      </c>
    </row>
    <row r="765" spans="2:9" ht="15.75" hidden="1">
      <c r="B765" s="39" t="s">
        <v>140</v>
      </c>
      <c r="C765" s="33">
        <v>0.7</v>
      </c>
      <c r="D765" s="33">
        <v>0.3</v>
      </c>
      <c r="E765" s="21">
        <v>0.7</v>
      </c>
      <c r="F765" s="33">
        <v>23</v>
      </c>
      <c r="G765" s="33">
        <v>5.6</v>
      </c>
      <c r="H765" s="33">
        <v>6.8</v>
      </c>
      <c r="I765" s="33">
        <v>10.8</v>
      </c>
    </row>
    <row r="766" spans="2:9" ht="15.75" hidden="1">
      <c r="B766" s="39" t="s">
        <v>141</v>
      </c>
      <c r="C766" s="33">
        <v>0</v>
      </c>
      <c r="D766" s="33">
        <v>1.1</v>
      </c>
      <c r="E766" s="33">
        <v>1.1</v>
      </c>
      <c r="F766" s="33">
        <v>13.8</v>
      </c>
      <c r="G766" s="33">
        <v>9.3</v>
      </c>
      <c r="H766" s="33">
        <v>5</v>
      </c>
      <c r="I766" s="33">
        <v>12.1</v>
      </c>
    </row>
    <row r="767" spans="2:9" ht="15.75" hidden="1">
      <c r="B767" s="39" t="s">
        <v>142</v>
      </c>
      <c r="C767" s="33">
        <v>0.6</v>
      </c>
      <c r="D767" s="33">
        <v>5.5</v>
      </c>
      <c r="E767" s="33">
        <v>4.7</v>
      </c>
      <c r="F767" s="33">
        <v>5.2</v>
      </c>
      <c r="G767" s="33">
        <v>15.5</v>
      </c>
      <c r="H767" s="33">
        <v>19.8</v>
      </c>
      <c r="I767" s="33">
        <v>23.8</v>
      </c>
    </row>
    <row r="768" spans="2:9" ht="15.75" hidden="1">
      <c r="B768" s="39" t="s">
        <v>69</v>
      </c>
      <c r="C768" s="33">
        <v>0.3</v>
      </c>
      <c r="D768" s="33">
        <v>1.8</v>
      </c>
      <c r="E768" s="33">
        <v>1.2</v>
      </c>
      <c r="F768" s="33">
        <v>16.3</v>
      </c>
      <c r="G768" s="33">
        <v>8.1</v>
      </c>
      <c r="H768" s="33">
        <v>6.2</v>
      </c>
      <c r="I768" s="33">
        <v>7.4</v>
      </c>
    </row>
    <row r="769" spans="2:9" ht="15.75" hidden="1">
      <c r="B769" s="39" t="s">
        <v>144</v>
      </c>
      <c r="C769" s="33">
        <v>0.8</v>
      </c>
      <c r="D769" s="33">
        <v>1</v>
      </c>
      <c r="E769" s="33">
        <v>1.3</v>
      </c>
      <c r="F769" s="33">
        <v>28.2</v>
      </c>
      <c r="G769" s="33">
        <v>9.4</v>
      </c>
      <c r="H769" s="33">
        <v>9.1</v>
      </c>
      <c r="I769" s="33">
        <v>10.5</v>
      </c>
    </row>
    <row r="770" spans="2:9" ht="15.75" hidden="1">
      <c r="B770" s="39" t="s">
        <v>145</v>
      </c>
      <c r="C770" s="33">
        <v>12.9</v>
      </c>
      <c r="D770" s="33">
        <v>1.4</v>
      </c>
      <c r="E770" s="33">
        <v>0</v>
      </c>
      <c r="F770" s="33">
        <v>26.2</v>
      </c>
      <c r="G770" s="33">
        <v>1.8</v>
      </c>
      <c r="H770" s="33">
        <v>7.9</v>
      </c>
      <c r="I770" s="33">
        <v>6.1</v>
      </c>
    </row>
    <row r="771" spans="2:9" ht="15.75" hidden="1">
      <c r="B771" s="39" t="s">
        <v>73</v>
      </c>
      <c r="C771" s="33">
        <v>0</v>
      </c>
      <c r="D771" s="33">
        <v>4</v>
      </c>
      <c r="E771" s="33">
        <v>0.9</v>
      </c>
      <c r="F771" s="33">
        <v>18.7</v>
      </c>
      <c r="G771" s="33">
        <v>17.5</v>
      </c>
      <c r="H771" s="33">
        <v>9.9</v>
      </c>
      <c r="I771" s="33">
        <v>3.2</v>
      </c>
    </row>
    <row r="772" spans="2:9" ht="15.75" hidden="1">
      <c r="B772" s="39" t="s">
        <v>147</v>
      </c>
      <c r="C772" s="33">
        <v>0</v>
      </c>
      <c r="D772" s="33">
        <v>0</v>
      </c>
      <c r="E772" s="33">
        <v>0.7</v>
      </c>
      <c r="F772" s="33">
        <v>20.3</v>
      </c>
      <c r="G772" s="33">
        <v>4.2</v>
      </c>
      <c r="H772" s="33">
        <v>7</v>
      </c>
      <c r="I772" s="33">
        <v>6</v>
      </c>
    </row>
    <row r="773" spans="2:9" ht="15.75" hidden="1">
      <c r="B773" s="39" t="s">
        <v>148</v>
      </c>
      <c r="C773" s="33">
        <v>0.6</v>
      </c>
      <c r="D773" s="33">
        <v>2.1</v>
      </c>
      <c r="E773" s="33">
        <v>2.2</v>
      </c>
      <c r="F773" s="33">
        <v>15.3</v>
      </c>
      <c r="G773" s="33">
        <v>7.2</v>
      </c>
      <c r="H773" s="33">
        <v>3.9</v>
      </c>
      <c r="I773" s="33">
        <v>8.6</v>
      </c>
    </row>
    <row r="774" spans="2:9" ht="15.75" hidden="1">
      <c r="B774" s="39" t="s">
        <v>149</v>
      </c>
      <c r="C774" s="33">
        <v>0.1</v>
      </c>
      <c r="D774" s="33">
        <v>0.2</v>
      </c>
      <c r="E774" s="33">
        <v>1.8</v>
      </c>
      <c r="F774" s="33">
        <v>21.7</v>
      </c>
      <c r="G774" s="33">
        <v>4.9</v>
      </c>
      <c r="H774" s="33">
        <v>4.1</v>
      </c>
      <c r="I774" s="33">
        <v>12.1</v>
      </c>
    </row>
    <row r="775" spans="2:9" ht="15.75" hidden="1">
      <c r="B775" s="39" t="s">
        <v>150</v>
      </c>
      <c r="C775" s="33">
        <v>0</v>
      </c>
      <c r="D775" s="33">
        <v>4</v>
      </c>
      <c r="E775" s="33">
        <v>4.9</v>
      </c>
      <c r="F775" s="33">
        <v>21.2</v>
      </c>
      <c r="G775" s="33">
        <v>9.8</v>
      </c>
      <c r="H775" s="33">
        <v>8.9</v>
      </c>
      <c r="I775" s="33">
        <v>12.1</v>
      </c>
    </row>
    <row r="776" spans="2:9" ht="15.75" hidden="1">
      <c r="B776" s="39" t="s">
        <v>151</v>
      </c>
      <c r="C776" s="33">
        <v>0</v>
      </c>
      <c r="D776" s="33">
        <v>1.5</v>
      </c>
      <c r="E776" s="33">
        <v>1.4</v>
      </c>
      <c r="F776" s="33">
        <v>13.6</v>
      </c>
      <c r="G776" s="33">
        <v>5.3</v>
      </c>
      <c r="H776" s="33">
        <v>7.2</v>
      </c>
      <c r="I776" s="33">
        <v>4.5</v>
      </c>
    </row>
    <row r="777" spans="2:12" s="11" customFormat="1" ht="15.75" hidden="1">
      <c r="B777" s="14" t="s">
        <v>234</v>
      </c>
      <c r="C777" s="1"/>
      <c r="D777" s="1"/>
      <c r="E777" s="1"/>
      <c r="F777" s="1"/>
      <c r="G777" s="1"/>
      <c r="H777" s="1"/>
      <c r="I777" s="1"/>
      <c r="J777" s="43"/>
      <c r="K777" s="43"/>
      <c r="L777" s="13"/>
    </row>
    <row r="778" spans="2:12" ht="15" customHeight="1" hidden="1">
      <c r="B778" s="11"/>
      <c r="C778" s="16"/>
      <c r="D778" s="37"/>
      <c r="E778" s="37"/>
      <c r="F778" s="37"/>
      <c r="G778" s="16"/>
      <c r="H778" s="16"/>
      <c r="I778" s="16"/>
      <c r="J778" s="31"/>
      <c r="K778" s="31"/>
      <c r="L778" s="25"/>
    </row>
    <row r="779" spans="2:13" ht="15" customHeight="1" hidden="1">
      <c r="B779" s="341" t="s">
        <v>112</v>
      </c>
      <c r="C779" s="341"/>
      <c r="D779" s="341"/>
      <c r="E779" s="341"/>
      <c r="F779" s="341"/>
      <c r="G779" s="341"/>
      <c r="H779" s="341"/>
      <c r="I779" s="341"/>
      <c r="J779" s="341"/>
      <c r="K779" s="341"/>
      <c r="L779" s="341"/>
      <c r="M779" s="341"/>
    </row>
    <row r="780" spans="2:9" ht="15" customHeight="1" hidden="1">
      <c r="B780" s="35"/>
      <c r="C780" s="35" t="s">
        <v>208</v>
      </c>
      <c r="D780" s="35" t="s">
        <v>209</v>
      </c>
      <c r="E780" s="35" t="s">
        <v>210</v>
      </c>
      <c r="F780" s="35" t="s">
        <v>211</v>
      </c>
      <c r="G780" s="35" t="s">
        <v>212</v>
      </c>
      <c r="H780" s="35" t="s">
        <v>213</v>
      </c>
      <c r="I780" s="35" t="s">
        <v>214</v>
      </c>
    </row>
    <row r="781" spans="2:9" ht="15.75" hidden="1">
      <c r="B781" s="21" t="s">
        <v>74</v>
      </c>
      <c r="C781" s="33">
        <v>0.7</v>
      </c>
      <c r="D781" s="33">
        <v>1</v>
      </c>
      <c r="E781" s="33">
        <v>1</v>
      </c>
      <c r="F781" s="33">
        <v>7.9</v>
      </c>
      <c r="G781" s="33">
        <v>4.6</v>
      </c>
      <c r="H781" s="33">
        <v>4.3</v>
      </c>
      <c r="I781" s="33">
        <v>4</v>
      </c>
    </row>
    <row r="782" spans="2:9" ht="15.75" hidden="1">
      <c r="B782" s="21" t="s">
        <v>186</v>
      </c>
      <c r="C782" s="33">
        <v>0.5</v>
      </c>
      <c r="D782" s="33">
        <v>0.8</v>
      </c>
      <c r="E782" s="33">
        <v>0.8</v>
      </c>
      <c r="F782" s="33">
        <v>7.5</v>
      </c>
      <c r="G782" s="33">
        <v>3.8</v>
      </c>
      <c r="H782" s="33">
        <v>3.1</v>
      </c>
      <c r="I782" s="33">
        <v>4</v>
      </c>
    </row>
    <row r="783" spans="2:9" ht="15.75" hidden="1">
      <c r="B783" s="21" t="s">
        <v>187</v>
      </c>
      <c r="C783" s="33">
        <v>0.8</v>
      </c>
      <c r="D783" s="33">
        <v>1.1</v>
      </c>
      <c r="E783" s="33">
        <v>1.1</v>
      </c>
      <c r="F783" s="33">
        <v>9.2</v>
      </c>
      <c r="G783" s="33">
        <v>5.8</v>
      </c>
      <c r="H783" s="33">
        <v>3.5</v>
      </c>
      <c r="I783" s="33">
        <v>3.8</v>
      </c>
    </row>
    <row r="784" spans="2:9" ht="15" customHeight="1" hidden="1">
      <c r="B784" s="39" t="s">
        <v>25</v>
      </c>
      <c r="C784" s="33">
        <v>0</v>
      </c>
      <c r="D784" s="33">
        <v>0</v>
      </c>
      <c r="E784" s="33">
        <v>3.7</v>
      </c>
      <c r="F784" s="33">
        <v>4.4</v>
      </c>
      <c r="G784" s="33">
        <v>6.2</v>
      </c>
      <c r="H784" s="33">
        <v>3.3</v>
      </c>
      <c r="I784" s="33">
        <v>2.3</v>
      </c>
    </row>
    <row r="785" spans="2:9" ht="15.75" hidden="1">
      <c r="B785" s="39" t="s">
        <v>180</v>
      </c>
      <c r="C785" s="33">
        <v>2.1</v>
      </c>
      <c r="D785" s="33">
        <v>2</v>
      </c>
      <c r="E785" s="33">
        <v>3.6</v>
      </c>
      <c r="F785" s="33">
        <v>21.5</v>
      </c>
      <c r="G785" s="33">
        <v>7.5</v>
      </c>
      <c r="H785" s="33">
        <v>6.4</v>
      </c>
      <c r="I785" s="33">
        <v>3.1</v>
      </c>
    </row>
    <row r="786" spans="2:9" ht="15.75" hidden="1">
      <c r="B786" s="39" t="s">
        <v>140</v>
      </c>
      <c r="C786" s="33">
        <v>0.8</v>
      </c>
      <c r="D786" s="33">
        <v>1</v>
      </c>
      <c r="E786" s="33">
        <v>1.2</v>
      </c>
      <c r="F786" s="33">
        <v>11.3</v>
      </c>
      <c r="G786" s="33">
        <v>4.9</v>
      </c>
      <c r="H786" s="33">
        <v>3.8</v>
      </c>
      <c r="I786" s="33">
        <v>3.6</v>
      </c>
    </row>
    <row r="787" spans="2:9" ht="15.75" hidden="1">
      <c r="B787" s="39" t="s">
        <v>141</v>
      </c>
      <c r="C787" s="33">
        <v>2.1</v>
      </c>
      <c r="D787" s="33">
        <v>2.1</v>
      </c>
      <c r="E787" s="33">
        <v>0</v>
      </c>
      <c r="F787" s="33">
        <v>6.4</v>
      </c>
      <c r="G787" s="33">
        <v>4.6</v>
      </c>
      <c r="H787" s="33">
        <v>6.3</v>
      </c>
      <c r="I787" s="33">
        <v>0</v>
      </c>
    </row>
    <row r="788" spans="2:9" ht="15.75" hidden="1">
      <c r="B788" s="39" t="s">
        <v>142</v>
      </c>
      <c r="C788" s="33">
        <v>3.7</v>
      </c>
      <c r="D788" s="33">
        <v>1</v>
      </c>
      <c r="E788" s="33">
        <v>3.8</v>
      </c>
      <c r="F788" s="33">
        <v>1.7</v>
      </c>
      <c r="G788" s="33">
        <v>3.9</v>
      </c>
      <c r="H788" s="33">
        <v>5.2</v>
      </c>
      <c r="I788" s="33">
        <v>4.3</v>
      </c>
    </row>
    <row r="789" spans="2:9" ht="15.75" hidden="1">
      <c r="B789" s="39" t="s">
        <v>69</v>
      </c>
      <c r="C789" s="33">
        <v>0.7</v>
      </c>
      <c r="D789" s="33">
        <v>1.3</v>
      </c>
      <c r="E789" s="33">
        <v>1</v>
      </c>
      <c r="F789" s="33">
        <v>11.6</v>
      </c>
      <c r="G789" s="33">
        <v>3.9</v>
      </c>
      <c r="H789" s="33">
        <v>2.8</v>
      </c>
      <c r="I789" s="33">
        <v>4.4</v>
      </c>
    </row>
    <row r="790" spans="2:9" ht="15.75" hidden="1">
      <c r="B790" s="39" t="s">
        <v>144</v>
      </c>
      <c r="C790" s="33">
        <v>0.3</v>
      </c>
      <c r="D790" s="33">
        <v>0.7</v>
      </c>
      <c r="E790" s="33">
        <v>1.1</v>
      </c>
      <c r="F790" s="33">
        <v>13.8</v>
      </c>
      <c r="G790" s="33">
        <v>5.5</v>
      </c>
      <c r="H790" s="33">
        <v>4.2</v>
      </c>
      <c r="I790" s="33">
        <v>2.5</v>
      </c>
    </row>
    <row r="791" spans="2:9" ht="15.75" hidden="1">
      <c r="B791" s="39" t="s">
        <v>145</v>
      </c>
      <c r="C791" s="33">
        <v>5.3</v>
      </c>
      <c r="D791" s="33">
        <v>11.8</v>
      </c>
      <c r="E791" s="33">
        <v>7.1</v>
      </c>
      <c r="F791" s="33">
        <v>21.1</v>
      </c>
      <c r="G791" s="33">
        <v>20</v>
      </c>
      <c r="H791" s="33">
        <v>6.7</v>
      </c>
      <c r="I791" s="33">
        <v>0</v>
      </c>
    </row>
    <row r="792" spans="2:9" ht="15.75" hidden="1">
      <c r="B792" s="39" t="s">
        <v>73</v>
      </c>
      <c r="C792" s="33">
        <v>0</v>
      </c>
      <c r="D792" s="33">
        <v>0.5</v>
      </c>
      <c r="E792" s="33">
        <v>0.6</v>
      </c>
      <c r="F792" s="33">
        <v>17.9</v>
      </c>
      <c r="G792" s="33">
        <v>8.6</v>
      </c>
      <c r="H792" s="33">
        <v>5.5</v>
      </c>
      <c r="I792" s="33">
        <v>5.8</v>
      </c>
    </row>
    <row r="793" spans="2:9" ht="15.75" hidden="1">
      <c r="B793" s="39" t="s">
        <v>147</v>
      </c>
      <c r="C793" s="33">
        <v>0.1</v>
      </c>
      <c r="D793" s="33">
        <v>0.2</v>
      </c>
      <c r="E793" s="33">
        <v>0.3</v>
      </c>
      <c r="F793" s="33">
        <v>2.3</v>
      </c>
      <c r="G793" s="33">
        <v>1.6</v>
      </c>
      <c r="H793" s="33">
        <v>0.5</v>
      </c>
      <c r="I793" s="33">
        <v>3.1</v>
      </c>
    </row>
    <row r="794" spans="2:9" ht="15.75" hidden="1">
      <c r="B794" s="39" t="s">
        <v>148</v>
      </c>
      <c r="C794" s="33">
        <v>1.1</v>
      </c>
      <c r="D794" s="33">
        <v>2</v>
      </c>
      <c r="E794" s="33">
        <v>1.3</v>
      </c>
      <c r="F794" s="33">
        <v>8.3</v>
      </c>
      <c r="G794" s="33">
        <v>3.4</v>
      </c>
      <c r="H794" s="33">
        <v>2.4</v>
      </c>
      <c r="I794" s="33">
        <v>2.8</v>
      </c>
    </row>
    <row r="795" spans="2:9" ht="15.75" hidden="1">
      <c r="B795" s="39" t="s">
        <v>149</v>
      </c>
      <c r="C795" s="33">
        <v>0.1</v>
      </c>
      <c r="D795" s="33">
        <v>0.2</v>
      </c>
      <c r="E795" s="33">
        <v>0.6</v>
      </c>
      <c r="F795" s="33">
        <v>3.3</v>
      </c>
      <c r="G795" s="33">
        <v>1</v>
      </c>
      <c r="H795" s="33">
        <v>1</v>
      </c>
      <c r="I795" s="33">
        <v>4.3</v>
      </c>
    </row>
    <row r="796" spans="2:9" ht="15.75" hidden="1">
      <c r="B796" s="39" t="s">
        <v>150</v>
      </c>
      <c r="C796" s="33">
        <v>0.2</v>
      </c>
      <c r="D796" s="33">
        <v>1</v>
      </c>
      <c r="E796" s="33">
        <v>0.7</v>
      </c>
      <c r="F796" s="33">
        <v>3.4</v>
      </c>
      <c r="G796" s="33">
        <v>1.6</v>
      </c>
      <c r="H796" s="33">
        <v>0.9</v>
      </c>
      <c r="I796" s="33">
        <v>3.7</v>
      </c>
    </row>
    <row r="797" spans="2:9" ht="15.75" hidden="1">
      <c r="B797" s="39" t="s">
        <v>151</v>
      </c>
      <c r="C797" s="33">
        <v>0.4</v>
      </c>
      <c r="D797" s="33">
        <v>0.7</v>
      </c>
      <c r="E797" s="33">
        <v>1</v>
      </c>
      <c r="F797" s="33">
        <v>11</v>
      </c>
      <c r="G797" s="33">
        <v>4.1</v>
      </c>
      <c r="H797" s="33">
        <v>2.8</v>
      </c>
      <c r="I797" s="33">
        <v>3</v>
      </c>
    </row>
    <row r="798" spans="2:12" s="11" customFormat="1" ht="15.75" hidden="1">
      <c r="B798" s="14" t="s">
        <v>234</v>
      </c>
      <c r="C798" s="1"/>
      <c r="D798" s="1"/>
      <c r="E798" s="1"/>
      <c r="F798" s="1"/>
      <c r="G798" s="1"/>
      <c r="H798" s="1"/>
      <c r="I798" s="1"/>
      <c r="J798" s="43"/>
      <c r="K798" s="43"/>
      <c r="L798" s="13"/>
    </row>
    <row r="799" spans="2:12" ht="15" customHeight="1" hidden="1">
      <c r="B799" s="11"/>
      <c r="C799" s="57"/>
      <c r="D799" s="57"/>
      <c r="E799" s="57"/>
      <c r="F799" s="57"/>
      <c r="G799" s="57"/>
      <c r="H799" s="57"/>
      <c r="I799" s="57"/>
      <c r="J799" s="31"/>
      <c r="K799" s="31"/>
      <c r="L799" s="25"/>
    </row>
    <row r="800" spans="2:13" ht="15" customHeight="1" hidden="1">
      <c r="B800" s="341" t="s">
        <v>77</v>
      </c>
      <c r="C800" s="341"/>
      <c r="D800" s="341"/>
      <c r="E800" s="341"/>
      <c r="F800" s="341"/>
      <c r="G800" s="341"/>
      <c r="H800" s="341"/>
      <c r="I800" s="341"/>
      <c r="J800" s="341"/>
      <c r="K800" s="341"/>
      <c r="L800" s="341"/>
      <c r="M800" s="341"/>
    </row>
    <row r="801" spans="2:9" ht="15" customHeight="1" hidden="1">
      <c r="B801" s="35"/>
      <c r="C801" s="22" t="s">
        <v>208</v>
      </c>
      <c r="D801" s="22" t="s">
        <v>209</v>
      </c>
      <c r="E801" s="22" t="s">
        <v>210</v>
      </c>
      <c r="F801" s="22" t="s">
        <v>211</v>
      </c>
      <c r="G801" s="22" t="s">
        <v>212</v>
      </c>
      <c r="H801" s="22" t="s">
        <v>213</v>
      </c>
      <c r="I801" s="22" t="s">
        <v>214</v>
      </c>
    </row>
    <row r="802" spans="2:10" s="11" customFormat="1" ht="15.75" hidden="1">
      <c r="B802" s="21" t="s">
        <v>74</v>
      </c>
      <c r="C802" s="33">
        <v>1</v>
      </c>
      <c r="D802" s="33">
        <v>2</v>
      </c>
      <c r="E802" s="33">
        <v>2</v>
      </c>
      <c r="F802" s="33">
        <v>13.4</v>
      </c>
      <c r="G802" s="33">
        <v>7</v>
      </c>
      <c r="H802" s="33">
        <v>5.5</v>
      </c>
      <c r="I802" s="33">
        <v>5</v>
      </c>
      <c r="J802" s="24"/>
    </row>
    <row r="803" spans="2:9" ht="15.75" hidden="1">
      <c r="B803" s="21" t="s">
        <v>186</v>
      </c>
      <c r="C803" s="33">
        <v>0.8</v>
      </c>
      <c r="D803" s="33">
        <v>2.3</v>
      </c>
      <c r="E803" s="33">
        <v>1.2</v>
      </c>
      <c r="F803" s="33">
        <v>16.8</v>
      </c>
      <c r="G803" s="33">
        <v>5.1</v>
      </c>
      <c r="H803" s="33">
        <v>5.8</v>
      </c>
      <c r="I803" s="33">
        <v>4.7</v>
      </c>
    </row>
    <row r="804" spans="2:9" ht="15.75" hidden="1">
      <c r="B804" s="21" t="s">
        <v>187</v>
      </c>
      <c r="C804" s="33">
        <v>0.5</v>
      </c>
      <c r="D804" s="33">
        <v>4.3</v>
      </c>
      <c r="E804" s="33">
        <v>3.4</v>
      </c>
      <c r="F804" s="33">
        <v>10.8</v>
      </c>
      <c r="G804" s="33">
        <v>10.3</v>
      </c>
      <c r="H804" s="33">
        <v>6.2</v>
      </c>
      <c r="I804" s="33">
        <v>6.8</v>
      </c>
    </row>
    <row r="805" spans="2:9" ht="15" customHeight="1" hidden="1">
      <c r="B805" s="39" t="s">
        <v>25</v>
      </c>
      <c r="C805" s="33">
        <v>0</v>
      </c>
      <c r="D805" s="33">
        <v>0</v>
      </c>
      <c r="E805" s="33">
        <v>0</v>
      </c>
      <c r="F805" s="33">
        <v>0</v>
      </c>
      <c r="G805" s="33">
        <v>0</v>
      </c>
      <c r="H805" s="33">
        <v>0</v>
      </c>
      <c r="I805" s="33">
        <v>0</v>
      </c>
    </row>
    <row r="806" spans="2:9" ht="15.75" hidden="1">
      <c r="B806" s="39" t="s">
        <v>180</v>
      </c>
      <c r="C806" s="33">
        <v>4.5</v>
      </c>
      <c r="D806" s="33">
        <v>7.7</v>
      </c>
      <c r="E806" s="33">
        <v>0</v>
      </c>
      <c r="F806" s="33">
        <v>32.4</v>
      </c>
      <c r="G806" s="33">
        <v>7.1</v>
      </c>
      <c r="H806" s="33">
        <v>15.8</v>
      </c>
      <c r="I806" s="33">
        <v>3.7</v>
      </c>
    </row>
    <row r="807" spans="2:9" ht="15.75" hidden="1">
      <c r="B807" s="39" t="s">
        <v>140</v>
      </c>
      <c r="C807" s="33">
        <v>0</v>
      </c>
      <c r="D807" s="33">
        <v>0</v>
      </c>
      <c r="E807" s="33">
        <v>0</v>
      </c>
      <c r="F807" s="33">
        <v>0</v>
      </c>
      <c r="G807" s="33">
        <v>0</v>
      </c>
      <c r="H807" s="33">
        <v>12.5</v>
      </c>
      <c r="I807" s="33">
        <v>0</v>
      </c>
    </row>
    <row r="808" spans="2:9" ht="15.75" hidden="1">
      <c r="B808" s="39" t="s">
        <v>141</v>
      </c>
      <c r="C808" s="33">
        <v>0</v>
      </c>
      <c r="D808" s="33">
        <v>0</v>
      </c>
      <c r="E808" s="33">
        <v>0</v>
      </c>
      <c r="F808" s="33">
        <v>0</v>
      </c>
      <c r="G808" s="33">
        <v>0</v>
      </c>
      <c r="H808" s="33">
        <v>100</v>
      </c>
      <c r="I808" s="33">
        <v>0</v>
      </c>
    </row>
    <row r="809" spans="2:9" ht="15.75" hidden="1">
      <c r="B809" s="39" t="s">
        <v>142</v>
      </c>
      <c r="C809" s="33">
        <v>0</v>
      </c>
      <c r="D809" s="33">
        <v>0</v>
      </c>
      <c r="E809" s="33">
        <v>0</v>
      </c>
      <c r="F809" s="33">
        <v>0</v>
      </c>
      <c r="G809" s="33">
        <v>0</v>
      </c>
      <c r="H809" s="33">
        <v>25</v>
      </c>
      <c r="I809" s="33">
        <v>0</v>
      </c>
    </row>
    <row r="810" spans="2:9" ht="15.75" hidden="1">
      <c r="B810" s="39" t="s">
        <v>69</v>
      </c>
      <c r="C810" s="33">
        <v>0</v>
      </c>
      <c r="D810" s="33">
        <v>0</v>
      </c>
      <c r="E810" s="33">
        <v>0</v>
      </c>
      <c r="F810" s="33">
        <v>10</v>
      </c>
      <c r="G810" s="33">
        <v>20</v>
      </c>
      <c r="H810" s="33">
        <v>0</v>
      </c>
      <c r="I810" s="33">
        <v>16.7</v>
      </c>
    </row>
    <row r="811" spans="2:9" ht="15.75" hidden="1">
      <c r="B811" s="39" t="s">
        <v>144</v>
      </c>
      <c r="C811" s="33">
        <v>0</v>
      </c>
      <c r="D811" s="33">
        <v>0</v>
      </c>
      <c r="E811" s="33">
        <v>0</v>
      </c>
      <c r="F811" s="33">
        <v>57.1</v>
      </c>
      <c r="G811" s="33">
        <v>0</v>
      </c>
      <c r="H811" s="33">
        <v>0</v>
      </c>
      <c r="I811" s="33">
        <v>10</v>
      </c>
    </row>
    <row r="812" spans="2:9" ht="15.75" hidden="1">
      <c r="B812" s="39" t="s">
        <v>145</v>
      </c>
      <c r="C812" s="33">
        <v>0</v>
      </c>
      <c r="D812" s="33">
        <v>0</v>
      </c>
      <c r="E812" s="33">
        <v>0</v>
      </c>
      <c r="F812" s="33">
        <v>0</v>
      </c>
      <c r="G812" s="33">
        <v>0</v>
      </c>
      <c r="H812" s="33">
        <v>0</v>
      </c>
      <c r="I812" s="33">
        <v>0</v>
      </c>
    </row>
    <row r="813" spans="2:9" ht="15.75" hidden="1">
      <c r="B813" s="39" t="s">
        <v>73</v>
      </c>
      <c r="C813" s="33">
        <v>0</v>
      </c>
      <c r="D813" s="33">
        <v>0</v>
      </c>
      <c r="E813" s="33">
        <v>0</v>
      </c>
      <c r="F813" s="33">
        <v>25</v>
      </c>
      <c r="G813" s="33">
        <v>25</v>
      </c>
      <c r="H813" s="33">
        <v>0</v>
      </c>
      <c r="I813" s="33">
        <v>0</v>
      </c>
    </row>
    <row r="814" spans="2:9" ht="15.75" hidden="1">
      <c r="B814" s="39" t="s">
        <v>147</v>
      </c>
      <c r="C814" s="33">
        <v>0</v>
      </c>
      <c r="D814" s="33">
        <v>0</v>
      </c>
      <c r="E814" s="33">
        <v>0</v>
      </c>
      <c r="F814" s="33">
        <v>0</v>
      </c>
      <c r="G814" s="33">
        <v>0</v>
      </c>
      <c r="H814" s="33">
        <v>0</v>
      </c>
      <c r="I814" s="33">
        <v>0</v>
      </c>
    </row>
    <row r="815" spans="2:9" ht="15.75" hidden="1">
      <c r="B815" s="39" t="s">
        <v>148</v>
      </c>
      <c r="C815" s="33">
        <v>0</v>
      </c>
      <c r="D815" s="33">
        <v>6.7</v>
      </c>
      <c r="E815" s="33">
        <v>0</v>
      </c>
      <c r="F815" s="33">
        <v>21.4</v>
      </c>
      <c r="G815" s="33">
        <v>5</v>
      </c>
      <c r="H815" s="33">
        <v>11.1</v>
      </c>
      <c r="I815" s="33">
        <v>8.3</v>
      </c>
    </row>
    <row r="816" spans="2:9" ht="15.75" hidden="1">
      <c r="B816" s="39" t="s">
        <v>149</v>
      </c>
      <c r="C816" s="33">
        <v>0</v>
      </c>
      <c r="D816" s="33">
        <v>0</v>
      </c>
      <c r="E816" s="33">
        <v>0</v>
      </c>
      <c r="F816" s="33">
        <v>7.1</v>
      </c>
      <c r="G816" s="33">
        <v>0</v>
      </c>
      <c r="H816" s="33">
        <v>0</v>
      </c>
      <c r="I816" s="33">
        <v>0</v>
      </c>
    </row>
    <row r="817" spans="2:9" ht="15.75" hidden="1">
      <c r="B817" s="39" t="s">
        <v>150</v>
      </c>
      <c r="C817" s="33">
        <v>0</v>
      </c>
      <c r="D817" s="33">
        <v>8.3</v>
      </c>
      <c r="E817" s="33">
        <v>0</v>
      </c>
      <c r="F817" s="33">
        <v>0</v>
      </c>
      <c r="G817" s="33">
        <v>0</v>
      </c>
      <c r="H817" s="33">
        <v>0</v>
      </c>
      <c r="I817" s="33">
        <v>8.3</v>
      </c>
    </row>
    <row r="818" spans="2:9" ht="15.75" hidden="1">
      <c r="B818" s="39" t="s">
        <v>151</v>
      </c>
      <c r="C818" s="33">
        <v>0</v>
      </c>
      <c r="D818" s="33">
        <v>0</v>
      </c>
      <c r="E818" s="33">
        <v>0</v>
      </c>
      <c r="F818" s="33">
        <v>18.2</v>
      </c>
      <c r="G818" s="33">
        <v>0</v>
      </c>
      <c r="H818" s="33">
        <v>0</v>
      </c>
      <c r="I818" s="33">
        <v>0</v>
      </c>
    </row>
    <row r="819" spans="2:12" s="11" customFormat="1" ht="15.75" hidden="1">
      <c r="B819" s="14" t="s">
        <v>234</v>
      </c>
      <c r="C819" s="1"/>
      <c r="D819" s="1"/>
      <c r="E819" s="1"/>
      <c r="F819" s="1"/>
      <c r="G819" s="1"/>
      <c r="H819" s="1"/>
      <c r="I819" s="1"/>
      <c r="J819" s="43"/>
      <c r="K819" s="43"/>
      <c r="L819" s="13"/>
    </row>
    <row r="820" spans="2:12" ht="15" customHeight="1" hidden="1">
      <c r="B820" s="11"/>
      <c r="C820" s="16"/>
      <c r="D820" s="37"/>
      <c r="E820" s="37"/>
      <c r="F820" s="37"/>
      <c r="G820" s="16"/>
      <c r="H820" s="16"/>
      <c r="I820" s="16"/>
      <c r="J820" s="31"/>
      <c r="K820" s="31"/>
      <c r="L820" s="25"/>
    </row>
    <row r="821" spans="2:13" ht="15" customHeight="1" hidden="1">
      <c r="B821" s="341" t="s">
        <v>113</v>
      </c>
      <c r="C821" s="341"/>
      <c r="D821" s="341"/>
      <c r="E821" s="341"/>
      <c r="F821" s="341"/>
      <c r="G821" s="341"/>
      <c r="H821" s="341"/>
      <c r="I821" s="341"/>
      <c r="J821" s="341"/>
      <c r="K821" s="341"/>
      <c r="L821" s="341"/>
      <c r="M821" s="341"/>
    </row>
    <row r="822" spans="2:9" ht="15" customHeight="1" hidden="1">
      <c r="B822" s="35"/>
      <c r="C822" s="22" t="s">
        <v>208</v>
      </c>
      <c r="D822" s="22" t="s">
        <v>209</v>
      </c>
      <c r="E822" s="22" t="s">
        <v>210</v>
      </c>
      <c r="F822" s="22" t="s">
        <v>211</v>
      </c>
      <c r="G822" s="22" t="s">
        <v>212</v>
      </c>
      <c r="H822" s="22" t="s">
        <v>213</v>
      </c>
      <c r="I822" s="22" t="s">
        <v>214</v>
      </c>
    </row>
    <row r="823" spans="2:10" s="11" customFormat="1" ht="15.75" hidden="1">
      <c r="B823" s="21" t="s">
        <v>74</v>
      </c>
      <c r="C823" s="33">
        <v>0.2</v>
      </c>
      <c r="D823" s="33">
        <v>0.5</v>
      </c>
      <c r="E823" s="33">
        <v>0.6</v>
      </c>
      <c r="F823" s="33">
        <v>5.2</v>
      </c>
      <c r="G823" s="33">
        <v>3.1</v>
      </c>
      <c r="H823" s="33">
        <v>2.5</v>
      </c>
      <c r="I823" s="33">
        <v>3.6</v>
      </c>
      <c r="J823" s="24"/>
    </row>
    <row r="824" spans="2:9" ht="15.75" hidden="1">
      <c r="B824" s="21" t="s">
        <v>186</v>
      </c>
      <c r="C824" s="33">
        <v>0.2</v>
      </c>
      <c r="D824" s="33">
        <v>0.5</v>
      </c>
      <c r="E824" s="33">
        <v>0.7</v>
      </c>
      <c r="F824" s="33">
        <v>4.4</v>
      </c>
      <c r="G824" s="33">
        <v>2.3</v>
      </c>
      <c r="H824" s="33">
        <v>2.1</v>
      </c>
      <c r="I824" s="33">
        <v>3.6</v>
      </c>
    </row>
    <row r="825" spans="2:9" ht="15.75" hidden="1">
      <c r="B825" s="21" t="s">
        <v>187</v>
      </c>
      <c r="C825" s="33">
        <v>0.1</v>
      </c>
      <c r="D825" s="33">
        <v>0.4</v>
      </c>
      <c r="E825" s="33">
        <v>0.6</v>
      </c>
      <c r="F825" s="33">
        <v>7.9</v>
      </c>
      <c r="G825" s="33">
        <v>4.7</v>
      </c>
      <c r="H825" s="33">
        <v>2.9</v>
      </c>
      <c r="I825" s="33">
        <v>3.9</v>
      </c>
    </row>
    <row r="826" spans="2:9" ht="15" customHeight="1" hidden="1">
      <c r="B826" s="39" t="s">
        <v>25</v>
      </c>
      <c r="C826" s="33">
        <v>0</v>
      </c>
      <c r="D826" s="33">
        <v>0</v>
      </c>
      <c r="E826" s="33">
        <v>0</v>
      </c>
      <c r="F826" s="33">
        <v>20</v>
      </c>
      <c r="G826" s="33">
        <v>16.7</v>
      </c>
      <c r="H826" s="33">
        <v>0</v>
      </c>
      <c r="I826" s="33">
        <v>0</v>
      </c>
    </row>
    <row r="827" spans="2:9" ht="15.75" hidden="1">
      <c r="B827" s="39" t="s">
        <v>180</v>
      </c>
      <c r="C827" s="33">
        <v>0.8</v>
      </c>
      <c r="D827" s="33">
        <v>1.2</v>
      </c>
      <c r="E827" s="33">
        <v>2.9</v>
      </c>
      <c r="F827" s="33">
        <v>20.2</v>
      </c>
      <c r="G827" s="33">
        <v>5</v>
      </c>
      <c r="H827" s="33">
        <v>6.7</v>
      </c>
      <c r="I827" s="33">
        <v>8.1</v>
      </c>
    </row>
    <row r="828" spans="2:9" ht="15.75" hidden="1">
      <c r="B828" s="39" t="s">
        <v>140</v>
      </c>
      <c r="C828" s="33">
        <v>0</v>
      </c>
      <c r="D828" s="33">
        <v>0</v>
      </c>
      <c r="E828" s="33">
        <v>0</v>
      </c>
      <c r="F828" s="33">
        <v>0</v>
      </c>
      <c r="G828" s="33">
        <v>0</v>
      </c>
      <c r="H828" s="33">
        <v>0</v>
      </c>
      <c r="I828" s="33">
        <v>4.8</v>
      </c>
    </row>
    <row r="829" spans="2:9" ht="15.75" hidden="1">
      <c r="B829" s="39" t="s">
        <v>141</v>
      </c>
      <c r="C829" s="33">
        <v>0</v>
      </c>
      <c r="D829" s="33">
        <v>0</v>
      </c>
      <c r="E829" s="33">
        <v>0</v>
      </c>
      <c r="F829" s="33">
        <v>25</v>
      </c>
      <c r="G829" s="33">
        <v>0</v>
      </c>
      <c r="H829" s="33">
        <v>0</v>
      </c>
      <c r="I829" s="33">
        <v>0</v>
      </c>
    </row>
    <row r="830" spans="2:9" ht="15.75" hidden="1">
      <c r="B830" s="39" t="s">
        <v>142</v>
      </c>
      <c r="C830" s="33">
        <v>0</v>
      </c>
      <c r="D830" s="33">
        <v>10.3</v>
      </c>
      <c r="E830" s="33">
        <v>0</v>
      </c>
      <c r="F830" s="33">
        <v>0</v>
      </c>
      <c r="G830" s="33">
        <v>7.4</v>
      </c>
      <c r="H830" s="33">
        <v>0</v>
      </c>
      <c r="I830" s="33">
        <v>0</v>
      </c>
    </row>
    <row r="831" spans="2:9" ht="15.75" hidden="1">
      <c r="B831" s="39" t="s">
        <v>69</v>
      </c>
      <c r="C831" s="33">
        <v>0</v>
      </c>
      <c r="D831" s="33">
        <v>1.3</v>
      </c>
      <c r="E831" s="33">
        <v>0</v>
      </c>
      <c r="F831" s="33">
        <v>12.5</v>
      </c>
      <c r="G831" s="33">
        <v>1.3</v>
      </c>
      <c r="H831" s="33">
        <v>3</v>
      </c>
      <c r="I831" s="33">
        <v>1.2</v>
      </c>
    </row>
    <row r="832" spans="2:9" ht="15.75" hidden="1">
      <c r="B832" s="39" t="s">
        <v>144</v>
      </c>
      <c r="C832" s="33">
        <v>0</v>
      </c>
      <c r="D832" s="33">
        <v>0</v>
      </c>
      <c r="E832" s="33">
        <v>0</v>
      </c>
      <c r="F832" s="33">
        <v>10.1</v>
      </c>
      <c r="G832" s="33">
        <v>3.7</v>
      </c>
      <c r="H832" s="33">
        <v>2.2</v>
      </c>
      <c r="I832" s="33">
        <v>3.1</v>
      </c>
    </row>
    <row r="833" spans="2:9" ht="15.75" hidden="1">
      <c r="B833" s="39" t="s">
        <v>145</v>
      </c>
      <c r="C833" s="33">
        <v>0</v>
      </c>
      <c r="D833" s="33">
        <v>0</v>
      </c>
      <c r="E833" s="33">
        <v>0</v>
      </c>
      <c r="F833" s="33">
        <v>0</v>
      </c>
      <c r="G833" s="33">
        <v>0</v>
      </c>
      <c r="H833" s="33">
        <v>0</v>
      </c>
      <c r="I833" s="33">
        <v>0</v>
      </c>
    </row>
    <row r="834" spans="2:9" ht="15.75" hidden="1">
      <c r="B834" s="39" t="s">
        <v>73</v>
      </c>
      <c r="C834" s="33">
        <v>0</v>
      </c>
      <c r="D834" s="33">
        <v>0</v>
      </c>
      <c r="E834" s="33">
        <v>0</v>
      </c>
      <c r="F834" s="33">
        <v>28.6</v>
      </c>
      <c r="G834" s="33">
        <v>16.7</v>
      </c>
      <c r="H834" s="33">
        <v>0</v>
      </c>
      <c r="I834" s="33">
        <v>0</v>
      </c>
    </row>
    <row r="835" spans="2:9" ht="15.75" hidden="1">
      <c r="B835" s="39" t="s">
        <v>147</v>
      </c>
      <c r="C835" s="33">
        <v>0</v>
      </c>
      <c r="D835" s="33">
        <v>0</v>
      </c>
      <c r="E835" s="33">
        <v>0</v>
      </c>
      <c r="F835" s="33">
        <v>0</v>
      </c>
      <c r="G835" s="33">
        <v>0</v>
      </c>
      <c r="H835" s="33">
        <v>0</v>
      </c>
      <c r="I835" s="33">
        <v>0</v>
      </c>
    </row>
    <row r="836" spans="2:9" ht="15.75" hidden="1">
      <c r="B836" s="39" t="s">
        <v>148</v>
      </c>
      <c r="C836" s="33">
        <v>0</v>
      </c>
      <c r="D836" s="33">
        <v>0</v>
      </c>
      <c r="E836" s="33">
        <v>0</v>
      </c>
      <c r="F836" s="33">
        <v>1.4</v>
      </c>
      <c r="G836" s="33">
        <v>0.9</v>
      </c>
      <c r="H836" s="33">
        <v>1</v>
      </c>
      <c r="I836" s="33">
        <v>0</v>
      </c>
    </row>
    <row r="837" spans="2:9" ht="15.75" hidden="1">
      <c r="B837" s="39" t="s">
        <v>149</v>
      </c>
      <c r="C837" s="33">
        <v>0</v>
      </c>
      <c r="D837" s="33">
        <v>0</v>
      </c>
      <c r="E837" s="33">
        <v>1.2</v>
      </c>
      <c r="F837" s="33">
        <v>1.2</v>
      </c>
      <c r="G837" s="33">
        <v>0.9</v>
      </c>
      <c r="H837" s="33">
        <v>0.5</v>
      </c>
      <c r="I837" s="33">
        <v>3.3</v>
      </c>
    </row>
    <row r="838" spans="2:9" ht="15.75" hidden="1">
      <c r="B838" s="39" t="s">
        <v>150</v>
      </c>
      <c r="C838" s="33">
        <v>0.6</v>
      </c>
      <c r="D838" s="33">
        <v>1.1</v>
      </c>
      <c r="E838" s="33">
        <v>0.5</v>
      </c>
      <c r="F838" s="33">
        <v>4.4</v>
      </c>
      <c r="G838" s="33">
        <v>0</v>
      </c>
      <c r="H838" s="33">
        <v>1</v>
      </c>
      <c r="I838" s="33">
        <v>4.5</v>
      </c>
    </row>
    <row r="839" spans="2:9" ht="15.75" hidden="1">
      <c r="B839" s="39" t="s">
        <v>151</v>
      </c>
      <c r="C839" s="33">
        <v>0</v>
      </c>
      <c r="D839" s="33">
        <v>0</v>
      </c>
      <c r="E839" s="33">
        <v>0</v>
      </c>
      <c r="F839" s="33">
        <v>7.3</v>
      </c>
      <c r="G839" s="33">
        <v>3.2</v>
      </c>
      <c r="H839" s="33">
        <v>10.3</v>
      </c>
      <c r="I839" s="33">
        <v>0</v>
      </c>
    </row>
    <row r="840" spans="2:12" s="11" customFormat="1" ht="15.75" hidden="1">
      <c r="B840" s="14" t="s">
        <v>234</v>
      </c>
      <c r="C840" s="1"/>
      <c r="D840" s="1"/>
      <c r="E840" s="1"/>
      <c r="F840" s="1"/>
      <c r="G840" s="1"/>
      <c r="H840" s="1"/>
      <c r="I840" s="1"/>
      <c r="J840" s="43"/>
      <c r="K840" s="43"/>
      <c r="L840" s="13"/>
    </row>
    <row r="841" spans="2:12" ht="15" customHeight="1" hidden="1">
      <c r="B841" s="11"/>
      <c r="C841" s="16"/>
      <c r="D841" s="37"/>
      <c r="E841" s="37"/>
      <c r="F841" s="37"/>
      <c r="G841" s="16"/>
      <c r="H841" s="16"/>
      <c r="I841" s="16"/>
      <c r="J841" s="31"/>
      <c r="K841" s="31"/>
      <c r="L841" s="25"/>
    </row>
    <row r="842" spans="2:13" ht="15" customHeight="1" hidden="1">
      <c r="B842" s="341" t="s">
        <v>267</v>
      </c>
      <c r="C842" s="341"/>
      <c r="D842" s="341"/>
      <c r="E842" s="341"/>
      <c r="F842" s="341"/>
      <c r="G842" s="341"/>
      <c r="H842" s="341"/>
      <c r="I842" s="341"/>
      <c r="J842" s="341"/>
      <c r="K842" s="341"/>
      <c r="L842" s="341"/>
      <c r="M842" s="341"/>
    </row>
    <row r="843" spans="2:9" ht="15" customHeight="1" hidden="1">
      <c r="B843" s="35"/>
      <c r="C843" s="22" t="s">
        <v>208</v>
      </c>
      <c r="D843" s="22" t="s">
        <v>209</v>
      </c>
      <c r="E843" s="22" t="s">
        <v>210</v>
      </c>
      <c r="F843" s="22" t="s">
        <v>211</v>
      </c>
      <c r="G843" s="22" t="s">
        <v>212</v>
      </c>
      <c r="H843" s="22" t="s">
        <v>213</v>
      </c>
      <c r="I843" s="22" t="s">
        <v>214</v>
      </c>
    </row>
    <row r="844" spans="2:10" s="11" customFormat="1" ht="15.75" hidden="1">
      <c r="B844" s="21" t="s">
        <v>74</v>
      </c>
      <c r="C844" s="33">
        <v>1.5</v>
      </c>
      <c r="D844" s="33">
        <v>2.3</v>
      </c>
      <c r="E844" s="33">
        <v>1.9</v>
      </c>
      <c r="F844" s="33">
        <v>19.8</v>
      </c>
      <c r="G844" s="33">
        <v>10.9</v>
      </c>
      <c r="H844" s="33">
        <v>8.1</v>
      </c>
      <c r="I844" s="33">
        <v>11.7</v>
      </c>
      <c r="J844" s="24"/>
    </row>
    <row r="845" spans="2:9" ht="15.75" hidden="1">
      <c r="B845" s="21" t="s">
        <v>186</v>
      </c>
      <c r="C845" s="33">
        <v>1.1</v>
      </c>
      <c r="D845" s="33">
        <v>2.6</v>
      </c>
      <c r="E845" s="33">
        <v>2.3</v>
      </c>
      <c r="F845" s="33">
        <v>21</v>
      </c>
      <c r="G845" s="33">
        <v>11.1</v>
      </c>
      <c r="H845" s="33">
        <v>8.1</v>
      </c>
      <c r="I845" s="33">
        <v>10.4</v>
      </c>
    </row>
    <row r="846" spans="2:9" ht="15.75" hidden="1">
      <c r="B846" s="21" t="s">
        <v>187</v>
      </c>
      <c r="C846" s="33">
        <v>1</v>
      </c>
      <c r="D846" s="33">
        <v>2.2</v>
      </c>
      <c r="E846" s="33">
        <v>1.7</v>
      </c>
      <c r="F846" s="33">
        <v>20.1</v>
      </c>
      <c r="G846" s="33">
        <v>12</v>
      </c>
      <c r="H846" s="33">
        <v>7.8</v>
      </c>
      <c r="I846" s="33">
        <v>11</v>
      </c>
    </row>
    <row r="847" spans="2:9" ht="15" customHeight="1" hidden="1">
      <c r="B847" s="39" t="s">
        <v>25</v>
      </c>
      <c r="C847" s="33">
        <v>1</v>
      </c>
      <c r="D847" s="33">
        <v>0</v>
      </c>
      <c r="E847" s="33">
        <v>2.1</v>
      </c>
      <c r="F847" s="33">
        <v>17.3</v>
      </c>
      <c r="G847" s="33">
        <v>15.6</v>
      </c>
      <c r="H847" s="33">
        <v>8.7</v>
      </c>
      <c r="I847" s="33">
        <v>7</v>
      </c>
    </row>
    <row r="848" spans="2:9" ht="15.75" hidden="1">
      <c r="B848" s="39" t="s">
        <v>180</v>
      </c>
      <c r="C848" s="33">
        <v>1.3</v>
      </c>
      <c r="D848" s="33">
        <v>4.1</v>
      </c>
      <c r="E848" s="33">
        <v>3.4</v>
      </c>
      <c r="F848" s="33">
        <v>27.4</v>
      </c>
      <c r="G848" s="33">
        <v>13</v>
      </c>
      <c r="H848" s="33">
        <v>8.7</v>
      </c>
      <c r="I848" s="33">
        <v>6.9</v>
      </c>
    </row>
    <row r="849" spans="2:9" ht="15.75" hidden="1">
      <c r="B849" s="39" t="s">
        <v>140</v>
      </c>
      <c r="C849" s="33">
        <v>0.5</v>
      </c>
      <c r="D849" s="33">
        <v>1.6</v>
      </c>
      <c r="E849" s="33">
        <v>1.2</v>
      </c>
      <c r="F849" s="33">
        <v>23</v>
      </c>
      <c r="G849" s="33">
        <v>9.2</v>
      </c>
      <c r="H849" s="33">
        <v>7.7</v>
      </c>
      <c r="I849" s="33">
        <v>10.5</v>
      </c>
    </row>
    <row r="850" spans="2:9" ht="15.75" hidden="1">
      <c r="B850" s="39" t="s">
        <v>141</v>
      </c>
      <c r="C850" s="33">
        <v>0</v>
      </c>
      <c r="D850" s="33">
        <v>1.8</v>
      </c>
      <c r="E850" s="33">
        <v>0.6</v>
      </c>
      <c r="F850" s="33">
        <v>18.5</v>
      </c>
      <c r="G850" s="33">
        <v>10.2</v>
      </c>
      <c r="H850" s="33">
        <v>10.6</v>
      </c>
      <c r="I850" s="33">
        <v>4.5</v>
      </c>
    </row>
    <row r="851" spans="2:9" ht="15.75" hidden="1">
      <c r="B851" s="39" t="s">
        <v>142</v>
      </c>
      <c r="C851" s="33">
        <v>2.1</v>
      </c>
      <c r="D851" s="33">
        <v>6.2</v>
      </c>
      <c r="E851" s="33">
        <v>4</v>
      </c>
      <c r="F851" s="33">
        <v>5.8</v>
      </c>
      <c r="G851" s="33">
        <v>15.2</v>
      </c>
      <c r="H851" s="33">
        <v>17.2</v>
      </c>
      <c r="I851" s="33">
        <v>17.2</v>
      </c>
    </row>
    <row r="852" spans="2:9" ht="15.75" hidden="1">
      <c r="B852" s="39" t="s">
        <v>69</v>
      </c>
      <c r="C852" s="33">
        <v>0.4</v>
      </c>
      <c r="D852" s="33">
        <v>1.5</v>
      </c>
      <c r="E852" s="33">
        <v>1</v>
      </c>
      <c r="F852" s="33">
        <v>17</v>
      </c>
      <c r="G852" s="33">
        <v>8.7</v>
      </c>
      <c r="H852" s="33">
        <v>6.5</v>
      </c>
      <c r="I852" s="33">
        <v>9</v>
      </c>
    </row>
    <row r="853" spans="2:9" ht="15.75" hidden="1">
      <c r="B853" s="39" t="s">
        <v>144</v>
      </c>
      <c r="C853" s="33">
        <v>0.8</v>
      </c>
      <c r="D853" s="33">
        <v>0.9</v>
      </c>
      <c r="E853" s="33">
        <v>1.3</v>
      </c>
      <c r="F853" s="33">
        <v>26.2</v>
      </c>
      <c r="G853" s="33">
        <v>8.8</v>
      </c>
      <c r="H853" s="33">
        <v>8.2</v>
      </c>
      <c r="I853" s="33">
        <v>9.9</v>
      </c>
    </row>
    <row r="854" spans="2:9" ht="15.75" hidden="1">
      <c r="B854" s="39" t="s">
        <v>145</v>
      </c>
      <c r="C854" s="33">
        <v>5.9</v>
      </c>
      <c r="D854" s="33">
        <v>2.2</v>
      </c>
      <c r="E854" s="33">
        <v>0.7</v>
      </c>
      <c r="F854" s="33">
        <v>14.3</v>
      </c>
      <c r="G854" s="33">
        <v>2.4</v>
      </c>
      <c r="H854" s="33">
        <v>5.1</v>
      </c>
      <c r="I854" s="33">
        <v>5.7</v>
      </c>
    </row>
    <row r="855" spans="2:9" ht="15.75" hidden="1">
      <c r="B855" s="39" t="s">
        <v>73</v>
      </c>
      <c r="C855" s="33">
        <v>0</v>
      </c>
      <c r="D855" s="33">
        <v>4.1</v>
      </c>
      <c r="E855" s="33">
        <v>0.8</v>
      </c>
      <c r="F855" s="33">
        <v>19.4</v>
      </c>
      <c r="G855" s="33">
        <v>18.5</v>
      </c>
      <c r="H855" s="33">
        <v>7.9</v>
      </c>
      <c r="I855" s="33">
        <v>4.4</v>
      </c>
    </row>
    <row r="856" spans="2:9" ht="15.75" hidden="1">
      <c r="B856" s="39" t="s">
        <v>147</v>
      </c>
      <c r="C856" s="33">
        <v>0.3</v>
      </c>
      <c r="D856" s="33">
        <v>0.3</v>
      </c>
      <c r="E856" s="33">
        <v>1.2</v>
      </c>
      <c r="F856" s="33">
        <v>15.3</v>
      </c>
      <c r="G856" s="33">
        <v>3.6</v>
      </c>
      <c r="H856" s="33">
        <v>4.1</v>
      </c>
      <c r="I856" s="33">
        <v>5.2</v>
      </c>
    </row>
    <row r="857" spans="2:9" ht="15.75" hidden="1">
      <c r="B857" s="39" t="s">
        <v>148</v>
      </c>
      <c r="C857" s="33">
        <v>1</v>
      </c>
      <c r="D857" s="33">
        <v>2.3</v>
      </c>
      <c r="E857" s="33">
        <v>1.7</v>
      </c>
      <c r="F857" s="33">
        <v>14.9</v>
      </c>
      <c r="G857" s="33">
        <v>7.3</v>
      </c>
      <c r="H857" s="33">
        <v>3.7</v>
      </c>
      <c r="I857" s="33">
        <v>5.8</v>
      </c>
    </row>
    <row r="858" spans="2:9" ht="15.75" hidden="1">
      <c r="B858" s="39" t="s">
        <v>149</v>
      </c>
      <c r="C858" s="33">
        <v>0.8</v>
      </c>
      <c r="D858" s="33">
        <v>0.4</v>
      </c>
      <c r="E858" s="33">
        <v>1.8</v>
      </c>
      <c r="F858" s="33">
        <v>16.7</v>
      </c>
      <c r="G858" s="33">
        <v>5.6</v>
      </c>
      <c r="H858" s="33">
        <v>4.6</v>
      </c>
      <c r="I858" s="33">
        <v>15.6</v>
      </c>
    </row>
    <row r="859" spans="2:9" ht="15.75" hidden="1">
      <c r="B859" s="39" t="s">
        <v>150</v>
      </c>
      <c r="C859" s="33">
        <v>0.2</v>
      </c>
      <c r="D859" s="33">
        <v>3.9</v>
      </c>
      <c r="E859" s="33">
        <v>4.6</v>
      </c>
      <c r="F859" s="33">
        <v>17.9</v>
      </c>
      <c r="G859" s="33">
        <v>8.5</v>
      </c>
      <c r="H859" s="33">
        <v>5.3</v>
      </c>
      <c r="I859" s="33">
        <v>16.8</v>
      </c>
    </row>
    <row r="860" spans="2:9" ht="15.75" hidden="1">
      <c r="B860" s="39" t="s">
        <v>151</v>
      </c>
      <c r="C860" s="33">
        <v>1</v>
      </c>
      <c r="D860" s="33">
        <v>1.8</v>
      </c>
      <c r="E860" s="33">
        <v>2.8</v>
      </c>
      <c r="F860" s="33">
        <v>14.4</v>
      </c>
      <c r="G860" s="33">
        <v>7.9</v>
      </c>
      <c r="H860" s="33">
        <v>7.8</v>
      </c>
      <c r="I860" s="33">
        <v>4</v>
      </c>
    </row>
    <row r="861" spans="2:12" s="11" customFormat="1" ht="15.75" hidden="1">
      <c r="B861" s="14" t="s">
        <v>234</v>
      </c>
      <c r="C861" s="1"/>
      <c r="D861" s="1"/>
      <c r="E861" s="1"/>
      <c r="F861" s="1"/>
      <c r="G861" s="1"/>
      <c r="H861" s="1"/>
      <c r="I861" s="1"/>
      <c r="J861" s="43"/>
      <c r="K861" s="43"/>
      <c r="L861" s="13"/>
    </row>
    <row r="862" spans="2:12" ht="15" customHeight="1" hidden="1">
      <c r="B862" s="11"/>
      <c r="C862" s="16"/>
      <c r="D862" s="37"/>
      <c r="E862" s="37"/>
      <c r="F862" s="37"/>
      <c r="G862" s="16"/>
      <c r="H862" s="16"/>
      <c r="I862" s="16"/>
      <c r="J862" s="31"/>
      <c r="K862" s="31"/>
      <c r="L862" s="25"/>
    </row>
    <row r="863" spans="2:13" ht="15" customHeight="1" hidden="1">
      <c r="B863" s="341" t="s">
        <v>268</v>
      </c>
      <c r="C863" s="341"/>
      <c r="D863" s="341"/>
      <c r="E863" s="341"/>
      <c r="F863" s="341"/>
      <c r="G863" s="341"/>
      <c r="H863" s="341"/>
      <c r="I863" s="341"/>
      <c r="J863" s="341"/>
      <c r="K863" s="341"/>
      <c r="L863" s="341"/>
      <c r="M863" s="341"/>
    </row>
    <row r="864" spans="2:9" ht="15" customHeight="1" hidden="1">
      <c r="B864" s="35"/>
      <c r="C864" s="22" t="s">
        <v>208</v>
      </c>
      <c r="D864" s="22" t="s">
        <v>209</v>
      </c>
      <c r="E864" s="22" t="s">
        <v>210</v>
      </c>
      <c r="F864" s="22" t="s">
        <v>211</v>
      </c>
      <c r="G864" s="22" t="s">
        <v>212</v>
      </c>
      <c r="H864" s="22" t="s">
        <v>213</v>
      </c>
      <c r="I864" s="22" t="s">
        <v>214</v>
      </c>
    </row>
    <row r="865" spans="2:10" s="11" customFormat="1" ht="15.75" hidden="1">
      <c r="B865" s="21" t="s">
        <v>74</v>
      </c>
      <c r="C865" s="33">
        <v>1.5</v>
      </c>
      <c r="D865" s="33">
        <v>2.2</v>
      </c>
      <c r="E865" s="33">
        <v>1.8</v>
      </c>
      <c r="F865" s="33">
        <v>17.9</v>
      </c>
      <c r="G865" s="33">
        <v>9.8</v>
      </c>
      <c r="H865" s="33">
        <v>7.1</v>
      </c>
      <c r="I865" s="33">
        <v>7.8</v>
      </c>
      <c r="J865" s="24"/>
    </row>
    <row r="866" spans="2:9" ht="15.75" hidden="1">
      <c r="B866" s="21" t="s">
        <v>186</v>
      </c>
      <c r="C866" s="33">
        <v>1.1</v>
      </c>
      <c r="D866" s="33">
        <v>2.4</v>
      </c>
      <c r="E866" s="33">
        <v>2.1</v>
      </c>
      <c r="F866" s="33">
        <v>18.5</v>
      </c>
      <c r="G866" s="33">
        <v>9.3</v>
      </c>
      <c r="H866" s="33">
        <v>7.2</v>
      </c>
      <c r="I866" s="33">
        <v>7.4</v>
      </c>
    </row>
    <row r="867" spans="2:9" ht="15.75" hidden="1">
      <c r="B867" s="21" t="s">
        <v>187</v>
      </c>
      <c r="C867" s="33">
        <v>1.1</v>
      </c>
      <c r="D867" s="33">
        <v>1.9</v>
      </c>
      <c r="E867" s="33">
        <v>1.5</v>
      </c>
      <c r="F867" s="33">
        <v>17.1</v>
      </c>
      <c r="G867" s="33">
        <v>9.8</v>
      </c>
      <c r="H867" s="33">
        <v>6.4</v>
      </c>
      <c r="I867" s="33">
        <v>6.2</v>
      </c>
    </row>
    <row r="868" spans="2:9" ht="15" customHeight="1" hidden="1">
      <c r="B868" s="39" t="s">
        <v>25</v>
      </c>
      <c r="C868" s="33">
        <v>0.6</v>
      </c>
      <c r="D868" s="33">
        <v>0</v>
      </c>
      <c r="E868" s="33">
        <v>1.8</v>
      </c>
      <c r="F868" s="33">
        <v>19.6</v>
      </c>
      <c r="G868" s="33">
        <v>12.7</v>
      </c>
      <c r="H868" s="33">
        <v>7.3</v>
      </c>
      <c r="I868" s="33">
        <v>3.9</v>
      </c>
    </row>
    <row r="869" spans="2:9" ht="15.75" hidden="1">
      <c r="B869" s="39" t="s">
        <v>180</v>
      </c>
      <c r="C869" s="33">
        <v>2.1</v>
      </c>
      <c r="D869" s="33">
        <v>5.5</v>
      </c>
      <c r="E869" s="33">
        <v>4.5</v>
      </c>
      <c r="F869" s="33">
        <v>33.1</v>
      </c>
      <c r="G869" s="33">
        <v>15.6</v>
      </c>
      <c r="H869" s="33">
        <v>12.5</v>
      </c>
      <c r="I869" s="33">
        <v>8</v>
      </c>
    </row>
    <row r="870" spans="2:9" ht="15.75" hidden="1">
      <c r="B870" s="39" t="s">
        <v>140</v>
      </c>
      <c r="C870" s="33">
        <v>0.6</v>
      </c>
      <c r="D870" s="33">
        <v>1.2</v>
      </c>
      <c r="E870" s="21">
        <v>1.4</v>
      </c>
      <c r="F870" s="33">
        <v>17.4</v>
      </c>
      <c r="G870" s="33">
        <v>7.6</v>
      </c>
      <c r="H870" s="33">
        <v>5.7</v>
      </c>
      <c r="I870" s="33">
        <v>5.4</v>
      </c>
    </row>
    <row r="871" spans="2:9" ht="15.75" hidden="1">
      <c r="B871" s="39" t="s">
        <v>141</v>
      </c>
      <c r="C871" s="21">
        <v>0.3</v>
      </c>
      <c r="D871" s="21">
        <v>0.8</v>
      </c>
      <c r="E871" s="21">
        <v>0.3</v>
      </c>
      <c r="F871" s="21">
        <v>19.4</v>
      </c>
      <c r="G871" s="21">
        <v>10.7</v>
      </c>
      <c r="H871" s="21">
        <v>11.6</v>
      </c>
      <c r="I871" s="21">
        <v>6.4</v>
      </c>
    </row>
    <row r="872" spans="2:9" ht="15.75" hidden="1">
      <c r="B872" s="39" t="s">
        <v>142</v>
      </c>
      <c r="C872" s="33">
        <v>2.8</v>
      </c>
      <c r="D872" s="33">
        <v>5.4</v>
      </c>
      <c r="E872" s="33">
        <v>3.7</v>
      </c>
      <c r="F872" s="33">
        <v>5.3</v>
      </c>
      <c r="G872" s="33">
        <v>17.3</v>
      </c>
      <c r="H872" s="33">
        <v>16.3</v>
      </c>
      <c r="I872" s="33">
        <v>16.6</v>
      </c>
    </row>
    <row r="873" spans="2:9" ht="15.75" hidden="1">
      <c r="B873" s="39" t="s">
        <v>69</v>
      </c>
      <c r="C873" s="33">
        <v>0.6</v>
      </c>
      <c r="D873" s="33">
        <v>2.2</v>
      </c>
      <c r="E873" s="33">
        <v>1.3</v>
      </c>
      <c r="F873" s="33">
        <v>21.4</v>
      </c>
      <c r="G873" s="33">
        <v>10.1</v>
      </c>
      <c r="H873" s="33">
        <v>7.5</v>
      </c>
      <c r="I873" s="33">
        <v>7.7</v>
      </c>
    </row>
    <row r="874" spans="2:9" ht="15.75" hidden="1">
      <c r="B874" s="39" t="s">
        <v>144</v>
      </c>
      <c r="C874" s="33">
        <v>1.3</v>
      </c>
      <c r="D874" s="33">
        <v>1.3</v>
      </c>
      <c r="E874" s="33">
        <v>1.4</v>
      </c>
      <c r="F874" s="33">
        <v>26.5</v>
      </c>
      <c r="G874" s="33">
        <v>9.7</v>
      </c>
      <c r="H874" s="33">
        <v>10</v>
      </c>
      <c r="I874" s="33">
        <v>8.1</v>
      </c>
    </row>
    <row r="875" spans="2:9" ht="15.75" hidden="1">
      <c r="B875" s="39" t="s">
        <v>145</v>
      </c>
      <c r="C875" s="33">
        <v>6.3</v>
      </c>
      <c r="D875" s="33">
        <v>3.1</v>
      </c>
      <c r="E875" s="33">
        <v>0.4</v>
      </c>
      <c r="F875" s="33">
        <v>21.2</v>
      </c>
      <c r="G875" s="33">
        <v>5.6</v>
      </c>
      <c r="H875" s="33">
        <v>6.1</v>
      </c>
      <c r="I875" s="33">
        <v>5.2</v>
      </c>
    </row>
    <row r="876" spans="2:9" ht="15.75" hidden="1">
      <c r="B876" s="39" t="s">
        <v>73</v>
      </c>
      <c r="C876" s="33">
        <v>0</v>
      </c>
      <c r="D876" s="33">
        <v>2</v>
      </c>
      <c r="E876" s="33">
        <v>1</v>
      </c>
      <c r="F876" s="33">
        <v>19.8</v>
      </c>
      <c r="G876" s="33">
        <v>17.1</v>
      </c>
      <c r="H876" s="33">
        <v>10.5</v>
      </c>
      <c r="I876" s="33">
        <v>5.3</v>
      </c>
    </row>
    <row r="877" spans="2:9" ht="15.75" hidden="1">
      <c r="B877" s="39" t="s">
        <v>147</v>
      </c>
      <c r="C877" s="33">
        <v>0.1</v>
      </c>
      <c r="D877" s="33">
        <v>0</v>
      </c>
      <c r="E877" s="33">
        <v>0.6</v>
      </c>
      <c r="F877" s="33">
        <v>8.3</v>
      </c>
      <c r="G877" s="33">
        <v>2.7</v>
      </c>
      <c r="H877" s="33">
        <v>2.6</v>
      </c>
      <c r="I877" s="33">
        <v>4.6</v>
      </c>
    </row>
    <row r="878" spans="2:9" ht="15.75" hidden="1">
      <c r="B878" s="39" t="s">
        <v>148</v>
      </c>
      <c r="C878" s="33">
        <v>1.3</v>
      </c>
      <c r="D878" s="33">
        <v>3.1</v>
      </c>
      <c r="E878" s="33">
        <v>2</v>
      </c>
      <c r="F878" s="33">
        <v>13.8</v>
      </c>
      <c r="G878" s="33">
        <v>6.6</v>
      </c>
      <c r="H878" s="33">
        <v>3.8</v>
      </c>
      <c r="I878" s="33">
        <v>3.8</v>
      </c>
    </row>
    <row r="879" spans="2:9" ht="15.75" hidden="1">
      <c r="B879" s="39" t="s">
        <v>149</v>
      </c>
      <c r="C879" s="33">
        <v>0.3</v>
      </c>
      <c r="D879" s="33">
        <v>0.3</v>
      </c>
      <c r="E879" s="33">
        <v>1.3</v>
      </c>
      <c r="F879" s="33">
        <v>8.8</v>
      </c>
      <c r="G879" s="33">
        <v>1.9</v>
      </c>
      <c r="H879" s="33">
        <v>2</v>
      </c>
      <c r="I879" s="33">
        <v>6.4</v>
      </c>
    </row>
    <row r="880" spans="2:9" ht="15.75" hidden="1">
      <c r="B880" s="39" t="s">
        <v>150</v>
      </c>
      <c r="C880" s="33">
        <v>0.4</v>
      </c>
      <c r="D880" s="33">
        <v>3.4</v>
      </c>
      <c r="E880" s="33">
        <v>3.8</v>
      </c>
      <c r="F880" s="33">
        <v>13.8</v>
      </c>
      <c r="G880" s="33">
        <v>6.4</v>
      </c>
      <c r="H880" s="33">
        <v>4.5</v>
      </c>
      <c r="I880" s="33">
        <v>8.5</v>
      </c>
    </row>
    <row r="881" spans="2:9" ht="15.75" hidden="1">
      <c r="B881" s="39" t="s">
        <v>151</v>
      </c>
      <c r="C881" s="33">
        <v>0.8</v>
      </c>
      <c r="D881" s="33">
        <v>1.3</v>
      </c>
      <c r="E881" s="33">
        <v>2.1</v>
      </c>
      <c r="F881" s="33">
        <v>13</v>
      </c>
      <c r="G881" s="33">
        <v>5.4</v>
      </c>
      <c r="H881" s="33">
        <v>5.6</v>
      </c>
      <c r="I881" s="33">
        <v>3.9</v>
      </c>
    </row>
    <row r="882" spans="2:12" s="11" customFormat="1" ht="15.75" hidden="1">
      <c r="B882" s="14" t="s">
        <v>234</v>
      </c>
      <c r="C882" s="1"/>
      <c r="D882" s="1"/>
      <c r="E882" s="1"/>
      <c r="F882" s="1"/>
      <c r="G882" s="1"/>
      <c r="H882" s="1"/>
      <c r="I882" s="1"/>
      <c r="J882" s="43"/>
      <c r="K882" s="43"/>
      <c r="L882" s="13"/>
    </row>
    <row r="883" spans="2:12" ht="15" customHeight="1" hidden="1">
      <c r="B883" s="11"/>
      <c r="C883" s="16"/>
      <c r="D883" s="37"/>
      <c r="E883" s="37"/>
      <c r="F883" s="37"/>
      <c r="G883" s="16"/>
      <c r="H883" s="16"/>
      <c r="I883" s="16"/>
      <c r="J883" s="31"/>
      <c r="K883" s="31"/>
      <c r="L883" s="25"/>
    </row>
    <row r="884" spans="2:13" ht="15" customHeight="1" hidden="1">
      <c r="B884" s="341" t="s">
        <v>269</v>
      </c>
      <c r="C884" s="341"/>
      <c r="D884" s="341"/>
      <c r="E884" s="341"/>
      <c r="F884" s="341"/>
      <c r="G884" s="341"/>
      <c r="H884" s="341"/>
      <c r="I884" s="341"/>
      <c r="J884" s="341"/>
      <c r="K884" s="341"/>
      <c r="L884" s="341"/>
      <c r="M884" s="341"/>
    </row>
    <row r="885" spans="2:9" ht="15" customHeight="1" hidden="1">
      <c r="B885" s="35"/>
      <c r="C885" s="22" t="s">
        <v>208</v>
      </c>
      <c r="D885" s="22" t="s">
        <v>209</v>
      </c>
      <c r="E885" s="22" t="s">
        <v>210</v>
      </c>
      <c r="F885" s="22" t="s">
        <v>211</v>
      </c>
      <c r="G885" s="22" t="s">
        <v>212</v>
      </c>
      <c r="H885" s="22" t="s">
        <v>213</v>
      </c>
      <c r="I885" s="22" t="s">
        <v>214</v>
      </c>
    </row>
    <row r="886" spans="2:9" ht="15.75" hidden="1">
      <c r="B886" s="21" t="s">
        <v>74</v>
      </c>
      <c r="C886" s="33">
        <v>0.8</v>
      </c>
      <c r="D886" s="33">
        <v>1.2</v>
      </c>
      <c r="E886" s="33">
        <v>1.2</v>
      </c>
      <c r="F886" s="33">
        <v>12.6</v>
      </c>
      <c r="G886" s="33">
        <v>6.7</v>
      </c>
      <c r="H886" s="33">
        <v>4.7</v>
      </c>
      <c r="I886" s="33">
        <v>7.3</v>
      </c>
    </row>
    <row r="887" spans="2:9" ht="15.75" hidden="1">
      <c r="B887" s="21" t="s">
        <v>186</v>
      </c>
      <c r="C887" s="33">
        <v>0.5</v>
      </c>
      <c r="D887" s="33">
        <v>1.1</v>
      </c>
      <c r="E887" s="33">
        <v>1.2</v>
      </c>
      <c r="F887" s="33">
        <v>12.5</v>
      </c>
      <c r="G887" s="33">
        <v>6.3</v>
      </c>
      <c r="H887" s="33">
        <v>4.6</v>
      </c>
      <c r="I887" s="33">
        <v>6.4</v>
      </c>
    </row>
    <row r="888" spans="2:9" ht="15.75" hidden="1">
      <c r="B888" s="21" t="s">
        <v>187</v>
      </c>
      <c r="C888" s="33">
        <v>0.5</v>
      </c>
      <c r="D888" s="33">
        <v>1</v>
      </c>
      <c r="E888" s="33">
        <v>0.9</v>
      </c>
      <c r="F888" s="33">
        <v>10.9</v>
      </c>
      <c r="G888" s="33">
        <v>6.8</v>
      </c>
      <c r="H888" s="33">
        <v>3.9</v>
      </c>
      <c r="I888" s="33">
        <v>5.9</v>
      </c>
    </row>
    <row r="889" spans="2:9" ht="15" customHeight="1" hidden="1">
      <c r="B889" s="39" t="s">
        <v>25</v>
      </c>
      <c r="C889" s="33">
        <v>0.7</v>
      </c>
      <c r="D889" s="33">
        <v>0.3</v>
      </c>
      <c r="E889" s="33">
        <v>0.9</v>
      </c>
      <c r="F889" s="33">
        <v>5.8</v>
      </c>
      <c r="G889" s="33">
        <v>8.4</v>
      </c>
      <c r="H889" s="33">
        <v>3.8</v>
      </c>
      <c r="I889" s="33">
        <v>3.6</v>
      </c>
    </row>
    <row r="890" spans="2:9" ht="15.75" hidden="1">
      <c r="B890" s="39" t="s">
        <v>180</v>
      </c>
      <c r="C890" s="33">
        <v>0.7</v>
      </c>
      <c r="D890" s="33">
        <v>2.3</v>
      </c>
      <c r="E890" s="33">
        <v>2.6</v>
      </c>
      <c r="F890" s="33">
        <v>23.3</v>
      </c>
      <c r="G890" s="33">
        <v>10.3</v>
      </c>
      <c r="H890" s="33">
        <v>6.6</v>
      </c>
      <c r="I890" s="33">
        <v>5.5</v>
      </c>
    </row>
    <row r="891" spans="2:9" ht="15.75" hidden="1">
      <c r="B891" s="39" t="s">
        <v>140</v>
      </c>
      <c r="C891" s="33">
        <v>0.7</v>
      </c>
      <c r="D891" s="33">
        <v>0.7</v>
      </c>
      <c r="E891" s="33">
        <v>1.6</v>
      </c>
      <c r="F891" s="33">
        <v>11.9</v>
      </c>
      <c r="G891" s="33">
        <v>3.6</v>
      </c>
      <c r="H891" s="33">
        <v>4</v>
      </c>
      <c r="I891" s="33">
        <v>6.3</v>
      </c>
    </row>
    <row r="892" spans="2:9" ht="15.75" hidden="1">
      <c r="B892" s="39" t="s">
        <v>141</v>
      </c>
      <c r="C892" s="33">
        <v>0</v>
      </c>
      <c r="D892" s="33">
        <v>1.4</v>
      </c>
      <c r="E892" s="33">
        <v>0.6</v>
      </c>
      <c r="F892" s="33">
        <v>8.1</v>
      </c>
      <c r="G892" s="33">
        <v>6.5</v>
      </c>
      <c r="H892" s="33">
        <v>5.6</v>
      </c>
      <c r="I892" s="33">
        <v>1.8</v>
      </c>
    </row>
    <row r="893" spans="2:9" ht="15.75" hidden="1">
      <c r="B893" s="39" t="s">
        <v>142</v>
      </c>
      <c r="C893" s="33">
        <v>1.4</v>
      </c>
      <c r="D893" s="33">
        <v>2.8</v>
      </c>
      <c r="E893" s="33">
        <v>3</v>
      </c>
      <c r="F893" s="33">
        <v>3.8</v>
      </c>
      <c r="G893" s="33">
        <v>8.7</v>
      </c>
      <c r="H893" s="33">
        <v>9.4</v>
      </c>
      <c r="I893" s="33">
        <v>14.8</v>
      </c>
    </row>
    <row r="894" spans="2:9" ht="15.75" hidden="1">
      <c r="B894" s="39" t="s">
        <v>69</v>
      </c>
      <c r="C894" s="33">
        <v>0.2</v>
      </c>
      <c r="D894" s="33">
        <v>1</v>
      </c>
      <c r="E894" s="33">
        <v>0.9</v>
      </c>
      <c r="F894" s="33">
        <v>13.4</v>
      </c>
      <c r="G894" s="33">
        <v>6</v>
      </c>
      <c r="H894" s="33">
        <v>4.3</v>
      </c>
      <c r="I894" s="33">
        <v>5.8</v>
      </c>
    </row>
    <row r="895" spans="2:9" ht="15.75" hidden="1">
      <c r="B895" s="39" t="s">
        <v>144</v>
      </c>
      <c r="C895" s="33">
        <v>0.3</v>
      </c>
      <c r="D895" s="33">
        <v>0.5</v>
      </c>
      <c r="E895" s="33">
        <v>1.1</v>
      </c>
      <c r="F895" s="33">
        <v>22.9</v>
      </c>
      <c r="G895" s="33">
        <v>5.7</v>
      </c>
      <c r="H895" s="33">
        <v>4.5</v>
      </c>
      <c r="I895" s="33">
        <v>5.3</v>
      </c>
    </row>
    <row r="896" spans="2:9" ht="15.75" hidden="1">
      <c r="B896" s="39" t="s">
        <v>145</v>
      </c>
      <c r="C896" s="33">
        <v>3.9</v>
      </c>
      <c r="D896" s="33">
        <v>2.1</v>
      </c>
      <c r="E896" s="33">
        <v>0.4</v>
      </c>
      <c r="F896" s="33">
        <v>12</v>
      </c>
      <c r="G896" s="33">
        <v>1.3</v>
      </c>
      <c r="H896" s="33">
        <v>5.6</v>
      </c>
      <c r="I896" s="33">
        <v>2.9</v>
      </c>
    </row>
    <row r="897" spans="2:9" ht="15.75" hidden="1">
      <c r="B897" s="39" t="s">
        <v>73</v>
      </c>
      <c r="C897" s="33">
        <v>0</v>
      </c>
      <c r="D897" s="33">
        <v>2.1</v>
      </c>
      <c r="E897" s="33">
        <v>0</v>
      </c>
      <c r="F897" s="33">
        <v>15.9</v>
      </c>
      <c r="G897" s="33">
        <v>9</v>
      </c>
      <c r="H897" s="33">
        <v>3.3</v>
      </c>
      <c r="I897" s="33">
        <v>3.8</v>
      </c>
    </row>
    <row r="898" spans="2:9" ht="15.75" hidden="1">
      <c r="B898" s="39" t="s">
        <v>147</v>
      </c>
      <c r="C898" s="33">
        <v>0.1</v>
      </c>
      <c r="D898" s="33">
        <v>0.3</v>
      </c>
      <c r="E898" s="33">
        <v>0.1</v>
      </c>
      <c r="F898" s="33">
        <v>5.7</v>
      </c>
      <c r="G898" s="33">
        <v>1.7</v>
      </c>
      <c r="H898" s="33">
        <v>0.9</v>
      </c>
      <c r="I898" s="33">
        <v>2.8</v>
      </c>
    </row>
    <row r="899" spans="2:9" ht="15.75" hidden="1">
      <c r="B899" s="39" t="s">
        <v>148</v>
      </c>
      <c r="C899" s="33">
        <v>0.4</v>
      </c>
      <c r="D899" s="33">
        <v>0.9</v>
      </c>
      <c r="E899" s="33">
        <v>0.9</v>
      </c>
      <c r="F899" s="33">
        <v>8.2</v>
      </c>
      <c r="G899" s="33">
        <v>3.5</v>
      </c>
      <c r="H899" s="33">
        <v>1.6</v>
      </c>
      <c r="I899" s="33">
        <v>5.1</v>
      </c>
    </row>
    <row r="900" spans="2:9" ht="15.75" hidden="1">
      <c r="B900" s="39" t="s">
        <v>149</v>
      </c>
      <c r="C900" s="33">
        <v>0.2</v>
      </c>
      <c r="D900" s="33">
        <v>0.2</v>
      </c>
      <c r="E900" s="33">
        <v>0.7</v>
      </c>
      <c r="F900" s="33">
        <v>4.7</v>
      </c>
      <c r="G900" s="33">
        <v>1.9</v>
      </c>
      <c r="H900" s="33">
        <v>1</v>
      </c>
      <c r="I900" s="33">
        <v>4.3</v>
      </c>
    </row>
    <row r="901" spans="2:9" ht="15.75" hidden="1">
      <c r="B901" s="39" t="s">
        <v>150</v>
      </c>
      <c r="C901" s="33">
        <v>0</v>
      </c>
      <c r="D901" s="33">
        <v>2.6</v>
      </c>
      <c r="E901" s="33">
        <v>2.5</v>
      </c>
      <c r="F901" s="33">
        <v>9.4</v>
      </c>
      <c r="G901" s="33">
        <v>3.8</v>
      </c>
      <c r="H901" s="33">
        <v>2.9</v>
      </c>
      <c r="I901" s="33">
        <v>8.4</v>
      </c>
    </row>
    <row r="902" spans="2:9" ht="15.75" hidden="1">
      <c r="B902" s="39" t="s">
        <v>151</v>
      </c>
      <c r="C902" s="33">
        <v>0.3</v>
      </c>
      <c r="D902" s="33">
        <v>0.6</v>
      </c>
      <c r="E902" s="33">
        <v>0</v>
      </c>
      <c r="F902" s="33">
        <v>8.7</v>
      </c>
      <c r="G902" s="33">
        <v>3.5</v>
      </c>
      <c r="H902" s="33">
        <v>2.6</v>
      </c>
      <c r="I902" s="33">
        <v>2.7</v>
      </c>
    </row>
    <row r="903" spans="2:12" s="11" customFormat="1" ht="15.75" hidden="1">
      <c r="B903" s="14" t="s">
        <v>234</v>
      </c>
      <c r="C903" s="1"/>
      <c r="D903" s="1"/>
      <c r="E903" s="1"/>
      <c r="F903" s="1"/>
      <c r="G903" s="1"/>
      <c r="H903" s="1"/>
      <c r="I903" s="1"/>
      <c r="J903" s="43"/>
      <c r="K903" s="43"/>
      <c r="L903" s="13"/>
    </row>
    <row r="904" spans="2:12" ht="15" customHeight="1" hidden="1">
      <c r="B904" s="11"/>
      <c r="C904" s="57"/>
      <c r="D904" s="57"/>
      <c r="E904" s="57"/>
      <c r="F904" s="57"/>
      <c r="G904" s="57"/>
      <c r="H904" s="57"/>
      <c r="I904" s="57"/>
      <c r="J904" s="31"/>
      <c r="K904" s="31"/>
      <c r="L904" s="25"/>
    </row>
    <row r="905" spans="2:13" ht="15" customHeight="1" hidden="1">
      <c r="B905" s="341" t="s">
        <v>78</v>
      </c>
      <c r="C905" s="341"/>
      <c r="D905" s="341"/>
      <c r="E905" s="341"/>
      <c r="F905" s="341"/>
      <c r="G905" s="341"/>
      <c r="H905" s="341"/>
      <c r="I905" s="341"/>
      <c r="J905" s="341"/>
      <c r="K905" s="341"/>
      <c r="L905" s="341"/>
      <c r="M905" s="341"/>
    </row>
    <row r="906" spans="2:9" ht="15" customHeight="1" hidden="1">
      <c r="B906" s="35"/>
      <c r="C906" s="22" t="s">
        <v>208</v>
      </c>
      <c r="D906" s="22" t="s">
        <v>209</v>
      </c>
      <c r="E906" s="22" t="s">
        <v>210</v>
      </c>
      <c r="F906" s="22" t="s">
        <v>211</v>
      </c>
      <c r="G906" s="22" t="s">
        <v>212</v>
      </c>
      <c r="H906" s="22" t="s">
        <v>213</v>
      </c>
      <c r="I906" s="22" t="s">
        <v>214</v>
      </c>
    </row>
    <row r="907" spans="2:10" s="11" customFormat="1" ht="15.75" hidden="1">
      <c r="B907" s="21" t="s">
        <v>74</v>
      </c>
      <c r="C907" s="33">
        <v>1.3</v>
      </c>
      <c r="D907" s="33">
        <v>2.2</v>
      </c>
      <c r="E907" s="33">
        <v>1.8</v>
      </c>
      <c r="F907" s="33">
        <v>16.5</v>
      </c>
      <c r="G907" s="33">
        <v>8.7</v>
      </c>
      <c r="H907" s="33">
        <v>6.1</v>
      </c>
      <c r="I907" s="33">
        <v>6.6</v>
      </c>
      <c r="J907" s="24"/>
    </row>
    <row r="908" spans="2:9" ht="15.75" hidden="1">
      <c r="B908" s="21" t="s">
        <v>186</v>
      </c>
      <c r="C908" s="33">
        <v>0.7</v>
      </c>
      <c r="D908" s="33">
        <v>2.2</v>
      </c>
      <c r="E908" s="33">
        <v>1.8</v>
      </c>
      <c r="F908" s="33">
        <v>17.1</v>
      </c>
      <c r="G908" s="33">
        <v>8.1</v>
      </c>
      <c r="H908" s="33">
        <v>6</v>
      </c>
      <c r="I908" s="33">
        <v>5.9</v>
      </c>
    </row>
    <row r="909" spans="2:9" ht="15.75" hidden="1">
      <c r="B909" s="21" t="s">
        <v>187</v>
      </c>
      <c r="C909" s="33">
        <v>0.9</v>
      </c>
      <c r="D909" s="33">
        <v>1.8</v>
      </c>
      <c r="E909" s="33">
        <v>1.5</v>
      </c>
      <c r="F909" s="33">
        <v>14.6</v>
      </c>
      <c r="G909" s="33">
        <v>8.1</v>
      </c>
      <c r="H909" s="33">
        <v>5.2</v>
      </c>
      <c r="I909" s="33">
        <v>6</v>
      </c>
    </row>
    <row r="910" spans="2:9" ht="15" customHeight="1" hidden="1">
      <c r="B910" s="39" t="s">
        <v>25</v>
      </c>
      <c r="C910" s="33">
        <v>1.4</v>
      </c>
      <c r="D910" s="33">
        <v>0.5</v>
      </c>
      <c r="E910" s="33">
        <v>2.1</v>
      </c>
      <c r="F910" s="33">
        <v>21.5</v>
      </c>
      <c r="G910" s="33">
        <v>14</v>
      </c>
      <c r="H910" s="33">
        <v>10.1</v>
      </c>
      <c r="I910" s="33">
        <v>4.1</v>
      </c>
    </row>
    <row r="911" spans="2:9" ht="15.75" hidden="1">
      <c r="B911" s="39" t="s">
        <v>180</v>
      </c>
      <c r="C911" s="33">
        <v>0.6</v>
      </c>
      <c r="D911" s="33">
        <v>3.9</v>
      </c>
      <c r="E911" s="33">
        <v>3</v>
      </c>
      <c r="F911" s="33">
        <v>30.5</v>
      </c>
      <c r="G911" s="33">
        <v>12.4</v>
      </c>
      <c r="H911" s="33">
        <v>9.5</v>
      </c>
      <c r="I911" s="33">
        <v>6.3</v>
      </c>
    </row>
    <row r="912" spans="2:9" ht="15.75" hidden="1">
      <c r="B912" s="39" t="s">
        <v>140</v>
      </c>
      <c r="C912" s="33">
        <v>0.2</v>
      </c>
      <c r="D912" s="33">
        <v>1.3</v>
      </c>
      <c r="E912" s="33">
        <v>1.5</v>
      </c>
      <c r="F912" s="33">
        <v>17.4</v>
      </c>
      <c r="G912" s="33">
        <v>5.7</v>
      </c>
      <c r="H912" s="33">
        <v>7.4</v>
      </c>
      <c r="I912" s="33">
        <v>8.1</v>
      </c>
    </row>
    <row r="913" spans="2:9" ht="15.75" hidden="1">
      <c r="B913" s="39" t="s">
        <v>141</v>
      </c>
      <c r="C913" s="33">
        <v>1</v>
      </c>
      <c r="D913" s="33">
        <v>1</v>
      </c>
      <c r="E913" s="33">
        <v>0.4</v>
      </c>
      <c r="F913" s="33">
        <v>13.6</v>
      </c>
      <c r="G913" s="33">
        <v>9.8</v>
      </c>
      <c r="H913" s="33">
        <v>10.9</v>
      </c>
      <c r="I913" s="33">
        <v>5.5</v>
      </c>
    </row>
    <row r="914" spans="2:9" ht="15.75" hidden="1">
      <c r="B914" s="39" t="s">
        <v>142</v>
      </c>
      <c r="C914" s="33">
        <v>1.3</v>
      </c>
      <c r="D914" s="33">
        <v>3.8</v>
      </c>
      <c r="E914" s="33">
        <v>3.8</v>
      </c>
      <c r="F914" s="33">
        <v>5.8</v>
      </c>
      <c r="G914" s="33">
        <v>3.2</v>
      </c>
      <c r="H914" s="33">
        <v>6.4</v>
      </c>
      <c r="I914" s="33">
        <v>6.3</v>
      </c>
    </row>
    <row r="915" spans="2:9" ht="15.75" hidden="1">
      <c r="B915" s="39" t="s">
        <v>69</v>
      </c>
      <c r="C915" s="33">
        <v>1.1</v>
      </c>
      <c r="D915" s="33">
        <v>2.1</v>
      </c>
      <c r="E915" s="33">
        <v>1.3</v>
      </c>
      <c r="F915" s="33">
        <v>19.4</v>
      </c>
      <c r="G915" s="33">
        <v>8.3</v>
      </c>
      <c r="H915" s="33">
        <v>5.9</v>
      </c>
      <c r="I915" s="33">
        <v>6.9</v>
      </c>
    </row>
    <row r="916" spans="2:9" ht="15.75" hidden="1">
      <c r="B916" s="39" t="s">
        <v>144</v>
      </c>
      <c r="C916" s="33">
        <v>1.5</v>
      </c>
      <c r="D916" s="33">
        <v>2.1</v>
      </c>
      <c r="E916" s="33">
        <v>1.6</v>
      </c>
      <c r="F916" s="33">
        <v>26.7</v>
      </c>
      <c r="G916" s="33">
        <v>8.4</v>
      </c>
      <c r="H916" s="33">
        <v>6.6</v>
      </c>
      <c r="I916" s="33">
        <v>7.3</v>
      </c>
    </row>
    <row r="917" spans="2:9" ht="15.75" hidden="1">
      <c r="B917" s="39" t="s">
        <v>145</v>
      </c>
      <c r="C917" s="33">
        <v>5.2</v>
      </c>
      <c r="D917" s="33">
        <v>1</v>
      </c>
      <c r="E917" s="33">
        <v>1.2</v>
      </c>
      <c r="F917" s="33">
        <v>16</v>
      </c>
      <c r="G917" s="33">
        <v>6.6</v>
      </c>
      <c r="H917" s="33">
        <v>8.5</v>
      </c>
      <c r="I917" s="33">
        <v>90.9</v>
      </c>
    </row>
    <row r="918" spans="2:9" ht="15.75" hidden="1">
      <c r="B918" s="39" t="s">
        <v>73</v>
      </c>
      <c r="C918" s="33">
        <v>0</v>
      </c>
      <c r="D918" s="33">
        <v>2.1</v>
      </c>
      <c r="E918" s="33">
        <v>0.3</v>
      </c>
      <c r="F918" s="33">
        <v>17.1</v>
      </c>
      <c r="G918" s="33">
        <v>7.3</v>
      </c>
      <c r="H918" s="33">
        <v>11.2</v>
      </c>
      <c r="I918" s="33">
        <v>1</v>
      </c>
    </row>
    <row r="919" spans="2:9" ht="15.75" hidden="1">
      <c r="B919" s="39" t="s">
        <v>147</v>
      </c>
      <c r="C919" s="33">
        <v>0.2</v>
      </c>
      <c r="D919" s="33">
        <v>0.3</v>
      </c>
      <c r="E919" s="33">
        <v>0.4</v>
      </c>
      <c r="F919" s="33">
        <v>8.7</v>
      </c>
      <c r="G919" s="33">
        <v>3.9</v>
      </c>
      <c r="H919" s="33">
        <v>2.2</v>
      </c>
      <c r="I919" s="33">
        <v>4.1</v>
      </c>
    </row>
    <row r="920" spans="2:9" ht="15.75" hidden="1">
      <c r="B920" s="39" t="s">
        <v>148</v>
      </c>
      <c r="C920" s="33">
        <v>1.1</v>
      </c>
      <c r="D920" s="33">
        <v>2.8</v>
      </c>
      <c r="E920" s="33">
        <v>2.2</v>
      </c>
      <c r="F920" s="33">
        <v>11.2</v>
      </c>
      <c r="G920" s="33">
        <v>6.3</v>
      </c>
      <c r="H920" s="33">
        <v>3.4</v>
      </c>
      <c r="I920" s="33">
        <v>6.5</v>
      </c>
    </row>
    <row r="921" spans="2:9" ht="15.75" hidden="1">
      <c r="B921" s="39" t="s">
        <v>149</v>
      </c>
      <c r="C921" s="33">
        <v>0.3</v>
      </c>
      <c r="D921" s="33">
        <v>0.6</v>
      </c>
      <c r="E921" s="33">
        <v>0.9</v>
      </c>
      <c r="F921" s="33">
        <v>6.9</v>
      </c>
      <c r="G921" s="33">
        <v>2.6</v>
      </c>
      <c r="H921" s="33">
        <v>1.1</v>
      </c>
      <c r="I921" s="33">
        <v>3</v>
      </c>
    </row>
    <row r="922" spans="2:9" ht="15.75" hidden="1">
      <c r="B922" s="39" t="s">
        <v>150</v>
      </c>
      <c r="C922" s="33">
        <v>0.4</v>
      </c>
      <c r="D922" s="33">
        <v>6.7</v>
      </c>
      <c r="E922" s="33">
        <v>4.1</v>
      </c>
      <c r="F922" s="33">
        <v>12.4</v>
      </c>
      <c r="G922" s="33">
        <v>6.8</v>
      </c>
      <c r="H922" s="33">
        <v>3.6</v>
      </c>
      <c r="I922" s="33">
        <v>6.5</v>
      </c>
    </row>
    <row r="923" spans="2:9" ht="15.75" hidden="1">
      <c r="B923" s="39" t="s">
        <v>151</v>
      </c>
      <c r="C923" s="33">
        <v>0.3</v>
      </c>
      <c r="D923" s="33">
        <v>1.1</v>
      </c>
      <c r="E923" s="33">
        <v>0.3</v>
      </c>
      <c r="F923" s="33">
        <v>7.8</v>
      </c>
      <c r="G923" s="33">
        <v>5.4</v>
      </c>
      <c r="H923" s="33">
        <v>6.6</v>
      </c>
      <c r="I923" s="33">
        <v>2.5</v>
      </c>
    </row>
    <row r="924" spans="2:12" s="11" customFormat="1" ht="15.75" hidden="1">
      <c r="B924" s="14" t="s">
        <v>235</v>
      </c>
      <c r="C924" s="1"/>
      <c r="D924" s="1"/>
      <c r="E924" s="1"/>
      <c r="F924" s="1"/>
      <c r="G924" s="1"/>
      <c r="H924" s="1"/>
      <c r="I924" s="1"/>
      <c r="J924" s="43"/>
      <c r="K924" s="43"/>
      <c r="L924" s="13"/>
    </row>
    <row r="925" spans="2:12" ht="15" customHeight="1" hidden="1">
      <c r="B925" s="11"/>
      <c r="C925" s="16"/>
      <c r="D925" s="37"/>
      <c r="E925" s="37"/>
      <c r="F925" s="37"/>
      <c r="G925" s="16"/>
      <c r="H925" s="16"/>
      <c r="I925" s="16"/>
      <c r="J925" s="31"/>
      <c r="K925" s="31"/>
      <c r="L925" s="25"/>
    </row>
    <row r="926" spans="2:13" ht="15" customHeight="1" hidden="1">
      <c r="B926" s="341" t="s">
        <v>79</v>
      </c>
      <c r="C926" s="341"/>
      <c r="D926" s="341"/>
      <c r="E926" s="341"/>
      <c r="F926" s="341"/>
      <c r="G926" s="341"/>
      <c r="H926" s="341"/>
      <c r="I926" s="341"/>
      <c r="J926" s="341"/>
      <c r="K926" s="341"/>
      <c r="L926" s="341"/>
      <c r="M926" s="341"/>
    </row>
    <row r="927" spans="2:9" ht="15" customHeight="1" hidden="1">
      <c r="B927" s="35"/>
      <c r="C927" s="22" t="s">
        <v>208</v>
      </c>
      <c r="D927" s="22" t="s">
        <v>209</v>
      </c>
      <c r="E927" s="22" t="s">
        <v>210</v>
      </c>
      <c r="F927" s="22" t="s">
        <v>211</v>
      </c>
      <c r="G927" s="22" t="s">
        <v>212</v>
      </c>
      <c r="H927" s="22" t="s">
        <v>213</v>
      </c>
      <c r="I927" s="22" t="s">
        <v>214</v>
      </c>
    </row>
    <row r="928" spans="2:10" s="11" customFormat="1" ht="15.75" hidden="1">
      <c r="B928" s="21" t="s">
        <v>74</v>
      </c>
      <c r="C928" s="33">
        <v>2.1</v>
      </c>
      <c r="D928" s="33">
        <v>3.1</v>
      </c>
      <c r="E928" s="33">
        <v>2.3</v>
      </c>
      <c r="F928" s="33">
        <v>20.1</v>
      </c>
      <c r="G928" s="33">
        <v>12</v>
      </c>
      <c r="H928" s="33">
        <v>8.8</v>
      </c>
      <c r="I928" s="33">
        <v>8.3</v>
      </c>
      <c r="J928" s="24"/>
    </row>
    <row r="929" spans="2:9" ht="15.75" hidden="1">
      <c r="B929" s="21" t="s">
        <v>186</v>
      </c>
      <c r="C929" s="33">
        <v>0.8</v>
      </c>
      <c r="D929" s="33">
        <v>3.3</v>
      </c>
      <c r="E929" s="33">
        <v>2.3</v>
      </c>
      <c r="F929" s="33">
        <v>21</v>
      </c>
      <c r="G929" s="33">
        <v>11.4</v>
      </c>
      <c r="H929" s="33">
        <v>9.5</v>
      </c>
      <c r="I929" s="33">
        <v>7.8</v>
      </c>
    </row>
    <row r="930" spans="2:9" ht="15.75" hidden="1">
      <c r="B930" s="21" t="s">
        <v>187</v>
      </c>
      <c r="C930" s="33">
        <v>1.3</v>
      </c>
      <c r="D930" s="33">
        <v>2.2</v>
      </c>
      <c r="E930" s="33">
        <v>1.5</v>
      </c>
      <c r="F930" s="33">
        <v>20.6</v>
      </c>
      <c r="G930" s="33">
        <v>11.7</v>
      </c>
      <c r="H930" s="33">
        <v>8.6</v>
      </c>
      <c r="I930" s="33">
        <v>9.2</v>
      </c>
    </row>
    <row r="931" spans="2:9" ht="15" customHeight="1" hidden="1">
      <c r="B931" s="39" t="s">
        <v>25</v>
      </c>
      <c r="C931" s="33">
        <v>1.8</v>
      </c>
      <c r="D931" s="33">
        <v>0.7</v>
      </c>
      <c r="E931" s="33">
        <v>1.5</v>
      </c>
      <c r="F931" s="33">
        <v>21.8</v>
      </c>
      <c r="G931" s="33">
        <v>15.2</v>
      </c>
      <c r="H931" s="33">
        <v>11.8</v>
      </c>
      <c r="I931" s="33">
        <v>4.5</v>
      </c>
    </row>
    <row r="932" spans="2:9" ht="15.75" hidden="1">
      <c r="B932" s="39" t="s">
        <v>180</v>
      </c>
      <c r="C932" s="33">
        <v>0.4</v>
      </c>
      <c r="D932" s="33">
        <v>4.5</v>
      </c>
      <c r="E932" s="33">
        <v>3.1</v>
      </c>
      <c r="F932" s="33">
        <v>30.2</v>
      </c>
      <c r="G932" s="33">
        <v>14.7</v>
      </c>
      <c r="H932" s="33">
        <v>11.1</v>
      </c>
      <c r="I932" s="33">
        <v>6.2</v>
      </c>
    </row>
    <row r="933" spans="2:9" ht="15.75" hidden="1">
      <c r="B933" s="39" t="s">
        <v>140</v>
      </c>
      <c r="C933" s="33">
        <v>0.6</v>
      </c>
      <c r="D933" s="33">
        <v>0.6</v>
      </c>
      <c r="E933" s="33">
        <v>1.3</v>
      </c>
      <c r="F933" s="33">
        <v>15.7</v>
      </c>
      <c r="G933" s="33">
        <v>7.5</v>
      </c>
      <c r="H933" s="33">
        <v>7.8</v>
      </c>
      <c r="I933" s="33">
        <v>5.7</v>
      </c>
    </row>
    <row r="934" spans="2:9" ht="15.75" hidden="1">
      <c r="B934" s="39" t="s">
        <v>141</v>
      </c>
      <c r="C934" s="33">
        <v>0.2</v>
      </c>
      <c r="D934" s="33">
        <v>1.1</v>
      </c>
      <c r="E934" s="33">
        <v>0.3</v>
      </c>
      <c r="F934" s="33">
        <v>13.7</v>
      </c>
      <c r="G934" s="33">
        <v>8.7</v>
      </c>
      <c r="H934" s="33">
        <v>11.2</v>
      </c>
      <c r="I934" s="33">
        <v>4.8</v>
      </c>
    </row>
    <row r="935" spans="2:9" ht="15.75" hidden="1">
      <c r="B935" s="39" t="s">
        <v>142</v>
      </c>
      <c r="C935" s="33">
        <v>1.5</v>
      </c>
      <c r="D935" s="33">
        <v>3</v>
      </c>
      <c r="E935" s="33">
        <v>3.2</v>
      </c>
      <c r="F935" s="33">
        <v>6.7</v>
      </c>
      <c r="G935" s="33">
        <v>2.9</v>
      </c>
      <c r="H935" s="33">
        <v>6.8</v>
      </c>
      <c r="I935" s="33">
        <v>7.2</v>
      </c>
    </row>
    <row r="936" spans="2:9" ht="15.75" hidden="1">
      <c r="B936" s="39" t="s">
        <v>69</v>
      </c>
      <c r="C936" s="33">
        <v>1.5</v>
      </c>
      <c r="D936" s="33">
        <v>2.4</v>
      </c>
      <c r="E936" s="33">
        <v>0.9</v>
      </c>
      <c r="F936" s="33">
        <v>21.8</v>
      </c>
      <c r="G936" s="33">
        <v>11.7</v>
      </c>
      <c r="H936" s="33">
        <v>7.6</v>
      </c>
      <c r="I936" s="33">
        <v>8.6</v>
      </c>
    </row>
    <row r="937" spans="2:9" ht="15.75" hidden="1">
      <c r="B937" s="39" t="s">
        <v>144</v>
      </c>
      <c r="C937" s="33">
        <v>2.3</v>
      </c>
      <c r="D937" s="33">
        <v>1.9</v>
      </c>
      <c r="E937" s="33">
        <v>1.7</v>
      </c>
      <c r="F937" s="33">
        <v>22.7</v>
      </c>
      <c r="G937" s="33">
        <v>8</v>
      </c>
      <c r="H937" s="33">
        <v>6.1</v>
      </c>
      <c r="I937" s="33">
        <v>8.9</v>
      </c>
    </row>
    <row r="938" spans="2:9" ht="15.75" hidden="1">
      <c r="B938" s="39" t="s">
        <v>145</v>
      </c>
      <c r="C938" s="33">
        <v>4.9</v>
      </c>
      <c r="D938" s="33">
        <v>1</v>
      </c>
      <c r="E938" s="33">
        <v>1.2</v>
      </c>
      <c r="F938" s="33">
        <v>16.5</v>
      </c>
      <c r="G938" s="33">
        <v>5.8</v>
      </c>
      <c r="H938" s="33">
        <v>8.4</v>
      </c>
      <c r="I938" s="33">
        <v>100</v>
      </c>
    </row>
    <row r="939" spans="2:9" ht="15.75" hidden="1">
      <c r="B939" s="39" t="s">
        <v>73</v>
      </c>
      <c r="C939" s="33">
        <v>0</v>
      </c>
      <c r="D939" s="33">
        <v>2.3</v>
      </c>
      <c r="E939" s="33">
        <v>0</v>
      </c>
      <c r="F939" s="33">
        <v>16.3</v>
      </c>
      <c r="G939" s="33">
        <v>5.3</v>
      </c>
      <c r="H939" s="33">
        <v>5.3</v>
      </c>
      <c r="I939" s="33">
        <v>0</v>
      </c>
    </row>
    <row r="940" spans="2:9" ht="15.75" hidden="1">
      <c r="B940" s="39" t="s">
        <v>147</v>
      </c>
      <c r="C940" s="33">
        <v>0</v>
      </c>
      <c r="D940" s="33">
        <v>0</v>
      </c>
      <c r="E940" s="33">
        <v>0.7</v>
      </c>
      <c r="F940" s="33">
        <v>9.9</v>
      </c>
      <c r="G940" s="33">
        <v>7.7</v>
      </c>
      <c r="H940" s="33">
        <v>2.3</v>
      </c>
      <c r="I940" s="33">
        <v>6.9</v>
      </c>
    </row>
    <row r="941" spans="2:9" ht="15.75" hidden="1">
      <c r="B941" s="39" t="s">
        <v>148</v>
      </c>
      <c r="C941" s="33">
        <v>0.5</v>
      </c>
      <c r="D941" s="33">
        <v>2.6</v>
      </c>
      <c r="E941" s="33">
        <v>1.7</v>
      </c>
      <c r="F941" s="33">
        <v>9.8</v>
      </c>
      <c r="G941" s="33">
        <v>7.5</v>
      </c>
      <c r="H941" s="33">
        <v>3.1</v>
      </c>
      <c r="I941" s="33">
        <v>8</v>
      </c>
    </row>
    <row r="942" spans="2:9" ht="15.75" hidden="1">
      <c r="B942" s="39" t="s">
        <v>149</v>
      </c>
      <c r="C942" s="33">
        <v>1</v>
      </c>
      <c r="D942" s="33">
        <v>1.1</v>
      </c>
      <c r="E942" s="33">
        <v>2.3</v>
      </c>
      <c r="F942" s="33">
        <v>16.7</v>
      </c>
      <c r="G942" s="33">
        <v>5.6</v>
      </c>
      <c r="H942" s="33">
        <v>2.5</v>
      </c>
      <c r="I942" s="33">
        <v>4.2</v>
      </c>
    </row>
    <row r="943" spans="2:9" ht="15.75" hidden="1">
      <c r="B943" s="39" t="s">
        <v>150</v>
      </c>
      <c r="C943" s="33">
        <v>0.3</v>
      </c>
      <c r="D943" s="33">
        <v>11.3</v>
      </c>
      <c r="E943" s="33">
        <v>6.2</v>
      </c>
      <c r="F943" s="33">
        <v>20.4</v>
      </c>
      <c r="G943" s="33">
        <v>14</v>
      </c>
      <c r="H943" s="33">
        <v>8.9</v>
      </c>
      <c r="I943" s="33">
        <v>14.2</v>
      </c>
    </row>
    <row r="944" spans="2:9" ht="15.75" hidden="1">
      <c r="B944" s="39" t="s">
        <v>151</v>
      </c>
      <c r="C944" s="33">
        <v>1.1</v>
      </c>
      <c r="D944" s="33">
        <v>0</v>
      </c>
      <c r="E944" s="33">
        <v>0</v>
      </c>
      <c r="F944" s="33">
        <v>14.4</v>
      </c>
      <c r="G944" s="33">
        <v>5.5</v>
      </c>
      <c r="H944" s="33">
        <v>9.2</v>
      </c>
      <c r="I944" s="33">
        <v>2.1</v>
      </c>
    </row>
    <row r="945" spans="2:12" s="11" customFormat="1" ht="15.75" hidden="1">
      <c r="B945" s="14" t="s">
        <v>235</v>
      </c>
      <c r="C945" s="1"/>
      <c r="D945" s="1"/>
      <c r="E945" s="1"/>
      <c r="F945" s="1"/>
      <c r="G945" s="1"/>
      <c r="H945" s="1"/>
      <c r="I945" s="1"/>
      <c r="J945" s="43"/>
      <c r="K945" s="43"/>
      <c r="L945" s="13"/>
    </row>
    <row r="946" spans="2:12" ht="15" customHeight="1" hidden="1">
      <c r="B946" s="11"/>
      <c r="C946" s="16"/>
      <c r="D946" s="37"/>
      <c r="E946" s="37"/>
      <c r="F946" s="37"/>
      <c r="G946" s="16"/>
      <c r="H946" s="16"/>
      <c r="I946" s="16"/>
      <c r="J946" s="31"/>
      <c r="K946" s="31"/>
      <c r="L946" s="25"/>
    </row>
    <row r="947" spans="2:13" ht="15" customHeight="1" hidden="1">
      <c r="B947" s="341" t="s">
        <v>80</v>
      </c>
      <c r="C947" s="341"/>
      <c r="D947" s="341"/>
      <c r="E947" s="341"/>
      <c r="F947" s="341"/>
      <c r="G947" s="341"/>
      <c r="H947" s="341"/>
      <c r="I947" s="341"/>
      <c r="J947" s="341"/>
      <c r="K947" s="341"/>
      <c r="L947" s="341"/>
      <c r="M947" s="341"/>
    </row>
    <row r="948" spans="2:9" ht="15" customHeight="1" hidden="1">
      <c r="B948" s="35"/>
      <c r="C948" s="22" t="s">
        <v>208</v>
      </c>
      <c r="D948" s="22" t="s">
        <v>209</v>
      </c>
      <c r="E948" s="22" t="s">
        <v>210</v>
      </c>
      <c r="F948" s="22" t="s">
        <v>211</v>
      </c>
      <c r="G948" s="22" t="s">
        <v>212</v>
      </c>
      <c r="H948" s="22" t="s">
        <v>213</v>
      </c>
      <c r="I948" s="22" t="s">
        <v>214</v>
      </c>
    </row>
    <row r="949" spans="2:10" s="11" customFormat="1" ht="15.75" hidden="1">
      <c r="B949" s="21" t="s">
        <v>74</v>
      </c>
      <c r="C949" s="33">
        <v>1.4</v>
      </c>
      <c r="D949" s="33">
        <v>2.8</v>
      </c>
      <c r="E949" s="33">
        <v>2.2</v>
      </c>
      <c r="F949" s="33">
        <v>22.2</v>
      </c>
      <c r="G949" s="33">
        <v>11.8</v>
      </c>
      <c r="H949" s="33">
        <v>8.7</v>
      </c>
      <c r="I949" s="33">
        <v>10.1</v>
      </c>
      <c r="J949" s="24"/>
    </row>
    <row r="950" spans="2:9" ht="15.75" hidden="1">
      <c r="B950" s="21" t="s">
        <v>186</v>
      </c>
      <c r="C950" s="33">
        <v>0.9</v>
      </c>
      <c r="D950" s="33">
        <v>3.1</v>
      </c>
      <c r="E950" s="21">
        <v>2.6</v>
      </c>
      <c r="F950" s="33">
        <v>25.6</v>
      </c>
      <c r="G950" s="33">
        <v>11.9</v>
      </c>
      <c r="H950" s="33">
        <v>8.7</v>
      </c>
      <c r="I950" s="33">
        <v>9.6</v>
      </c>
    </row>
    <row r="951" spans="2:9" ht="15.75" hidden="1">
      <c r="B951" s="21" t="s">
        <v>187</v>
      </c>
      <c r="C951" s="33">
        <v>1</v>
      </c>
      <c r="D951" s="33">
        <v>2.6</v>
      </c>
      <c r="E951" s="33">
        <v>1.7</v>
      </c>
      <c r="F951" s="33">
        <v>21.9</v>
      </c>
      <c r="G951" s="33">
        <v>11.8</v>
      </c>
      <c r="H951" s="33">
        <v>8.3</v>
      </c>
      <c r="I951" s="33">
        <v>10.3</v>
      </c>
    </row>
    <row r="952" spans="2:9" ht="15" customHeight="1" hidden="1">
      <c r="B952" s="39" t="s">
        <v>25</v>
      </c>
      <c r="C952" s="33">
        <v>0.9</v>
      </c>
      <c r="D952" s="33">
        <v>0</v>
      </c>
      <c r="E952" s="33">
        <v>6</v>
      </c>
      <c r="F952" s="33">
        <v>35.8</v>
      </c>
      <c r="G952" s="33">
        <v>23.2</v>
      </c>
      <c r="H952" s="33">
        <v>11.5</v>
      </c>
      <c r="I952" s="33">
        <v>5.4</v>
      </c>
    </row>
    <row r="953" spans="2:9" ht="15.75" hidden="1">
      <c r="B953" s="39" t="s">
        <v>180</v>
      </c>
      <c r="C953" s="33">
        <v>0.7</v>
      </c>
      <c r="D953" s="33">
        <v>3.8</v>
      </c>
      <c r="E953" s="33">
        <v>3.1</v>
      </c>
      <c r="F953" s="33">
        <v>31.9</v>
      </c>
      <c r="G953" s="33">
        <v>11.3</v>
      </c>
      <c r="H953" s="33">
        <v>9</v>
      </c>
      <c r="I953" s="33">
        <v>6.9</v>
      </c>
    </row>
    <row r="954" spans="2:9" ht="15.75" hidden="1">
      <c r="B954" s="39" t="s">
        <v>140</v>
      </c>
      <c r="C954" s="33">
        <v>0</v>
      </c>
      <c r="D954" s="33">
        <v>2.4</v>
      </c>
      <c r="E954" s="21">
        <v>0.8</v>
      </c>
      <c r="F954" s="33">
        <v>29.4</v>
      </c>
      <c r="G954" s="33">
        <v>9</v>
      </c>
      <c r="H954" s="33">
        <v>12.3</v>
      </c>
      <c r="I954" s="33">
        <v>19.4</v>
      </c>
    </row>
    <row r="955" spans="2:9" ht="15.75" hidden="1">
      <c r="B955" s="39" t="s">
        <v>141</v>
      </c>
      <c r="C955" s="33">
        <v>3.4</v>
      </c>
      <c r="D955" s="33">
        <v>1.1</v>
      </c>
      <c r="E955" s="33">
        <v>1.1</v>
      </c>
      <c r="F955" s="33">
        <v>17.5</v>
      </c>
      <c r="G955" s="33">
        <v>16.4</v>
      </c>
      <c r="H955" s="33">
        <v>17.4</v>
      </c>
      <c r="I955" s="33">
        <v>13.6</v>
      </c>
    </row>
    <row r="956" spans="2:9" ht="15.75" hidden="1">
      <c r="B956" s="39" t="s">
        <v>142</v>
      </c>
      <c r="C956" s="33">
        <v>0.6</v>
      </c>
      <c r="D956" s="33">
        <v>5.4</v>
      </c>
      <c r="E956" s="33">
        <v>4.3</v>
      </c>
      <c r="F956" s="33">
        <v>5.6</v>
      </c>
      <c r="G956" s="33">
        <v>3.8</v>
      </c>
      <c r="H956" s="33">
        <v>10.1</v>
      </c>
      <c r="I956" s="33">
        <v>8.8</v>
      </c>
    </row>
    <row r="957" spans="2:9" ht="15.75" hidden="1">
      <c r="B957" s="39" t="s">
        <v>69</v>
      </c>
      <c r="C957" s="33">
        <v>0.8</v>
      </c>
      <c r="D957" s="33">
        <v>2.2</v>
      </c>
      <c r="E957" s="33">
        <v>1.4</v>
      </c>
      <c r="F957" s="33">
        <v>20.5</v>
      </c>
      <c r="G957" s="33">
        <v>7.9</v>
      </c>
      <c r="H957" s="33">
        <v>6.1</v>
      </c>
      <c r="I957" s="33">
        <v>7.3</v>
      </c>
    </row>
    <row r="958" spans="2:9" ht="15.75" hidden="1">
      <c r="B958" s="39" t="s">
        <v>144</v>
      </c>
      <c r="C958" s="33">
        <v>1.7</v>
      </c>
      <c r="D958" s="33">
        <v>2.4</v>
      </c>
      <c r="E958" s="33">
        <v>1.8</v>
      </c>
      <c r="F958" s="33">
        <v>32</v>
      </c>
      <c r="G958" s="33">
        <v>10.4</v>
      </c>
      <c r="H958" s="33">
        <v>8.7</v>
      </c>
      <c r="I958" s="33">
        <v>9.9</v>
      </c>
    </row>
    <row r="959" spans="2:9" ht="15.75" hidden="1">
      <c r="B959" s="39" t="s">
        <v>145</v>
      </c>
      <c r="C959" s="33">
        <v>5.1</v>
      </c>
      <c r="D959" s="33">
        <v>1.5</v>
      </c>
      <c r="E959" s="33">
        <v>0</v>
      </c>
      <c r="F959" s="33">
        <v>13.6</v>
      </c>
      <c r="G959" s="33">
        <v>12.2</v>
      </c>
      <c r="H959" s="33">
        <v>8.1</v>
      </c>
      <c r="I959" s="33">
        <v>0</v>
      </c>
    </row>
    <row r="960" spans="2:9" ht="15.75" hidden="1">
      <c r="B960" s="39" t="s">
        <v>73</v>
      </c>
      <c r="C960" s="33">
        <v>0</v>
      </c>
      <c r="D960" s="33">
        <v>3.5</v>
      </c>
      <c r="E960" s="33">
        <v>0.8</v>
      </c>
      <c r="F960" s="33">
        <v>19.2</v>
      </c>
      <c r="G960" s="33">
        <v>11.1</v>
      </c>
      <c r="H960" s="33">
        <v>17.4</v>
      </c>
      <c r="I960" s="33">
        <v>1.8</v>
      </c>
    </row>
    <row r="961" spans="2:9" ht="15.75" hidden="1">
      <c r="B961" s="39" t="s">
        <v>147</v>
      </c>
      <c r="C961" s="33">
        <v>0</v>
      </c>
      <c r="D961" s="33">
        <v>1</v>
      </c>
      <c r="E961" s="33">
        <v>0.4</v>
      </c>
      <c r="F961" s="33">
        <v>19.6</v>
      </c>
      <c r="G961" s="33">
        <v>9.9</v>
      </c>
      <c r="H961" s="33">
        <v>6.3</v>
      </c>
      <c r="I961" s="33">
        <v>7.1</v>
      </c>
    </row>
    <row r="962" spans="2:9" ht="15.75" hidden="1">
      <c r="B962" s="39" t="s">
        <v>148</v>
      </c>
      <c r="C962" s="33">
        <v>1.3</v>
      </c>
      <c r="D962" s="33">
        <v>3.9</v>
      </c>
      <c r="E962" s="33">
        <v>2.6</v>
      </c>
      <c r="F962" s="33">
        <v>16.2</v>
      </c>
      <c r="G962" s="33">
        <v>8.9</v>
      </c>
      <c r="H962" s="33">
        <v>4.7</v>
      </c>
      <c r="I962" s="33">
        <v>11.5</v>
      </c>
    </row>
    <row r="963" spans="2:9" ht="15.75" hidden="1">
      <c r="B963" s="39" t="s">
        <v>149</v>
      </c>
      <c r="C963" s="33">
        <v>0.4</v>
      </c>
      <c r="D963" s="33">
        <v>1</v>
      </c>
      <c r="E963" s="33">
        <v>1.9</v>
      </c>
      <c r="F963" s="33">
        <v>20.9</v>
      </c>
      <c r="G963" s="33">
        <v>8</v>
      </c>
      <c r="H963" s="33">
        <v>3.1</v>
      </c>
      <c r="I963" s="33">
        <v>9.4</v>
      </c>
    </row>
    <row r="964" spans="2:9" ht="15.75" hidden="1">
      <c r="B964" s="39" t="s">
        <v>150</v>
      </c>
      <c r="C964" s="33">
        <v>0.7</v>
      </c>
      <c r="D964" s="33">
        <v>9.7</v>
      </c>
      <c r="E964" s="33">
        <v>7.1</v>
      </c>
      <c r="F964" s="33">
        <v>21.6</v>
      </c>
      <c r="G964" s="33">
        <v>12.6</v>
      </c>
      <c r="H964" s="33">
        <v>5.6</v>
      </c>
      <c r="I964" s="33">
        <v>10.9</v>
      </c>
    </row>
    <row r="965" spans="2:9" ht="15.75" hidden="1">
      <c r="B965" s="39" t="s">
        <v>151</v>
      </c>
      <c r="C965" s="33">
        <v>0.9</v>
      </c>
      <c r="D965" s="33">
        <v>2.5</v>
      </c>
      <c r="E965" s="33">
        <v>0</v>
      </c>
      <c r="F965" s="33">
        <v>10</v>
      </c>
      <c r="G965" s="33">
        <v>8.6</v>
      </c>
      <c r="H965" s="33">
        <v>4.2</v>
      </c>
      <c r="I965" s="33">
        <v>3.5</v>
      </c>
    </row>
    <row r="966" spans="2:12" s="11" customFormat="1" ht="15.75" hidden="1">
      <c r="B966" s="14" t="s">
        <v>235</v>
      </c>
      <c r="C966" s="1"/>
      <c r="D966" s="1"/>
      <c r="E966" s="1"/>
      <c r="F966" s="1"/>
      <c r="G966" s="1"/>
      <c r="H966" s="1"/>
      <c r="I966" s="1"/>
      <c r="J966" s="43"/>
      <c r="K966" s="43"/>
      <c r="L966" s="13"/>
    </row>
    <row r="967" spans="2:12" ht="15" customHeight="1" hidden="1">
      <c r="B967" s="11"/>
      <c r="C967" s="16"/>
      <c r="D967" s="37"/>
      <c r="E967" s="37"/>
      <c r="F967" s="37"/>
      <c r="G967" s="16"/>
      <c r="H967" s="16"/>
      <c r="I967" s="16"/>
      <c r="J967" s="31"/>
      <c r="K967" s="31"/>
      <c r="L967" s="25"/>
    </row>
    <row r="968" spans="2:13" ht="15" customHeight="1" hidden="1">
      <c r="B968" s="341" t="s">
        <v>81</v>
      </c>
      <c r="C968" s="341"/>
      <c r="D968" s="341"/>
      <c r="E968" s="341"/>
      <c r="F968" s="341"/>
      <c r="G968" s="341"/>
      <c r="H968" s="341"/>
      <c r="I968" s="341"/>
      <c r="J968" s="341"/>
      <c r="K968" s="341"/>
      <c r="L968" s="341"/>
      <c r="M968" s="341"/>
    </row>
    <row r="969" spans="2:9" ht="15" customHeight="1" hidden="1">
      <c r="B969" s="35"/>
      <c r="C969" s="22" t="s">
        <v>208</v>
      </c>
      <c r="D969" s="22" t="s">
        <v>209</v>
      </c>
      <c r="E969" s="22" t="s">
        <v>210</v>
      </c>
      <c r="F969" s="22" t="s">
        <v>211</v>
      </c>
      <c r="G969" s="22" t="s">
        <v>212</v>
      </c>
      <c r="H969" s="22" t="s">
        <v>213</v>
      </c>
      <c r="I969" s="22" t="s">
        <v>214</v>
      </c>
    </row>
    <row r="970" spans="2:9" ht="15.75" hidden="1">
      <c r="B970" s="21" t="s">
        <v>74</v>
      </c>
      <c r="C970" s="33">
        <v>0.8</v>
      </c>
      <c r="D970" s="33">
        <v>1.3</v>
      </c>
      <c r="E970" s="33">
        <v>1.1</v>
      </c>
      <c r="F970" s="33">
        <v>8.8</v>
      </c>
      <c r="G970" s="33">
        <v>4.9</v>
      </c>
      <c r="H970" s="33">
        <v>3.4</v>
      </c>
      <c r="I970" s="33">
        <v>3.6</v>
      </c>
    </row>
    <row r="971" spans="2:9" ht="15.75" hidden="1">
      <c r="B971" s="21" t="s">
        <v>186</v>
      </c>
      <c r="C971" s="33">
        <v>0.5</v>
      </c>
      <c r="D971" s="33">
        <v>1</v>
      </c>
      <c r="E971" s="33">
        <v>0.9</v>
      </c>
      <c r="F971" s="33">
        <v>8</v>
      </c>
      <c r="G971" s="33">
        <v>4.4</v>
      </c>
      <c r="H971" s="33">
        <v>3.4</v>
      </c>
      <c r="I971" s="33">
        <v>3.4</v>
      </c>
    </row>
    <row r="972" spans="2:9" ht="15.75" hidden="1">
      <c r="B972" s="21" t="s">
        <v>187</v>
      </c>
      <c r="C972" s="33">
        <v>0.7</v>
      </c>
      <c r="D972" s="33">
        <v>1.4</v>
      </c>
      <c r="E972" s="33">
        <v>1.4</v>
      </c>
      <c r="F972" s="33">
        <v>9.7</v>
      </c>
      <c r="G972" s="33">
        <v>6.1</v>
      </c>
      <c r="H972" s="33">
        <v>3.6</v>
      </c>
      <c r="I972" s="33">
        <v>4</v>
      </c>
    </row>
    <row r="973" spans="2:9" ht="15" customHeight="1" hidden="1">
      <c r="B973" s="39" t="s">
        <v>25</v>
      </c>
      <c r="C973" s="33">
        <v>0</v>
      </c>
      <c r="D973" s="33">
        <v>0</v>
      </c>
      <c r="E973" s="33">
        <v>0</v>
      </c>
      <c r="F973" s="33">
        <v>5.9</v>
      </c>
      <c r="G973" s="33">
        <v>3.6</v>
      </c>
      <c r="H973" s="33">
        <v>3.6</v>
      </c>
      <c r="I973" s="33">
        <v>3.2</v>
      </c>
    </row>
    <row r="974" spans="2:9" ht="15.75" hidden="1">
      <c r="B974" s="39" t="s">
        <v>180</v>
      </c>
      <c r="C974" s="33">
        <v>0.4</v>
      </c>
      <c r="D974" s="33">
        <v>1.7</v>
      </c>
      <c r="E974" s="33">
        <v>2.6</v>
      </c>
      <c r="F974" s="33">
        <v>21.1</v>
      </c>
      <c r="G974" s="33">
        <v>8.7</v>
      </c>
      <c r="H974" s="33">
        <v>4.9</v>
      </c>
      <c r="I974" s="33">
        <v>3</v>
      </c>
    </row>
    <row r="975" spans="2:9" ht="15.75" hidden="1">
      <c r="B975" s="39" t="s">
        <v>140</v>
      </c>
      <c r="C975" s="33">
        <v>0.1</v>
      </c>
      <c r="D975" s="33">
        <v>1</v>
      </c>
      <c r="E975" s="33">
        <v>1.7</v>
      </c>
      <c r="F975" s="33">
        <v>11.8</v>
      </c>
      <c r="G975" s="33">
        <v>4</v>
      </c>
      <c r="H975" s="33">
        <v>5.4</v>
      </c>
      <c r="I975" s="33">
        <v>5.3</v>
      </c>
    </row>
    <row r="976" spans="2:9" ht="15.75" hidden="1">
      <c r="B976" s="39" t="s">
        <v>141</v>
      </c>
      <c r="C976" s="33">
        <v>3.6</v>
      </c>
      <c r="D976" s="33">
        <v>0</v>
      </c>
      <c r="E976" s="33">
        <v>0</v>
      </c>
      <c r="F976" s="33">
        <v>8.5</v>
      </c>
      <c r="G976" s="33">
        <v>13.3</v>
      </c>
      <c r="H976" s="33">
        <v>3.7</v>
      </c>
      <c r="I976" s="33">
        <v>4.1</v>
      </c>
    </row>
    <row r="977" spans="2:9" ht="15.75" hidden="1">
      <c r="B977" s="39" t="s">
        <v>142</v>
      </c>
      <c r="C977" s="33">
        <v>1.9</v>
      </c>
      <c r="D977" s="33">
        <v>3.4</v>
      </c>
      <c r="E977" s="33">
        <v>4.9</v>
      </c>
      <c r="F977" s="33">
        <v>3.8</v>
      </c>
      <c r="G977" s="33">
        <v>3.8</v>
      </c>
      <c r="H977" s="33">
        <v>1.9</v>
      </c>
      <c r="I977" s="33">
        <v>3.2</v>
      </c>
    </row>
    <row r="978" spans="2:9" ht="15.75" hidden="1">
      <c r="B978" s="39" t="s">
        <v>69</v>
      </c>
      <c r="C978" s="33">
        <v>1.2</v>
      </c>
      <c r="D978" s="33">
        <v>1.4</v>
      </c>
      <c r="E978" s="33">
        <v>1.8</v>
      </c>
      <c r="F978" s="33">
        <v>12.7</v>
      </c>
      <c r="G978" s="33">
        <v>5.6</v>
      </c>
      <c r="H978" s="33">
        <v>4</v>
      </c>
      <c r="I978" s="33">
        <v>4.4</v>
      </c>
    </row>
    <row r="979" spans="2:9" ht="15.75" hidden="1">
      <c r="B979" s="39" t="s">
        <v>144</v>
      </c>
      <c r="C979" s="33">
        <v>0.9</v>
      </c>
      <c r="D979" s="33">
        <v>2</v>
      </c>
      <c r="E979" s="33">
        <v>1.4</v>
      </c>
      <c r="F979" s="33">
        <v>17.4</v>
      </c>
      <c r="G979" s="33">
        <v>5.4</v>
      </c>
      <c r="H979" s="33">
        <v>4.1</v>
      </c>
      <c r="I979" s="33">
        <v>3.6</v>
      </c>
    </row>
    <row r="980" spans="2:9" ht="15.75" hidden="1">
      <c r="B980" s="39" t="s">
        <v>145</v>
      </c>
      <c r="C980" s="33">
        <v>11.8</v>
      </c>
      <c r="D980" s="33">
        <v>0</v>
      </c>
      <c r="E980" s="33">
        <v>4.8</v>
      </c>
      <c r="F980" s="33">
        <v>14.3</v>
      </c>
      <c r="G980" s="33">
        <v>5.9</v>
      </c>
      <c r="H980" s="33">
        <v>11.1</v>
      </c>
      <c r="I980" s="33">
        <v>0</v>
      </c>
    </row>
    <row r="981" spans="2:9" ht="15.75" hidden="1">
      <c r="B981" s="39" t="s">
        <v>73</v>
      </c>
      <c r="C981" s="33">
        <v>0</v>
      </c>
      <c r="D981" s="33">
        <v>0.6</v>
      </c>
      <c r="E981" s="33">
        <v>0</v>
      </c>
      <c r="F981" s="33">
        <v>15.1</v>
      </c>
      <c r="G981" s="33">
        <v>5.8</v>
      </c>
      <c r="H981" s="33">
        <v>8.9</v>
      </c>
      <c r="I981" s="33">
        <v>1</v>
      </c>
    </row>
    <row r="982" spans="2:9" ht="15.75" hidden="1">
      <c r="B982" s="39" t="s">
        <v>147</v>
      </c>
      <c r="C982" s="33">
        <v>0.3</v>
      </c>
      <c r="D982" s="33">
        <v>0.2</v>
      </c>
      <c r="E982" s="33">
        <v>0.3</v>
      </c>
      <c r="F982" s="33">
        <v>4.4</v>
      </c>
      <c r="G982" s="33">
        <v>2</v>
      </c>
      <c r="H982" s="33">
        <v>1.3</v>
      </c>
      <c r="I982" s="33">
        <v>3.1</v>
      </c>
    </row>
    <row r="983" spans="2:9" ht="15.75" hidden="1">
      <c r="B983" s="39" t="s">
        <v>148</v>
      </c>
      <c r="C983" s="33">
        <v>1.4</v>
      </c>
      <c r="D983" s="33">
        <v>2.1</v>
      </c>
      <c r="E983" s="33">
        <v>2.4</v>
      </c>
      <c r="F983" s="33">
        <v>8.5</v>
      </c>
      <c r="G983" s="33">
        <v>4.3</v>
      </c>
      <c r="H983" s="33">
        <v>2.9</v>
      </c>
      <c r="I983" s="33">
        <v>3.7</v>
      </c>
    </row>
    <row r="984" spans="2:9" ht="15.75" hidden="1">
      <c r="B984" s="39" t="s">
        <v>149</v>
      </c>
      <c r="C984" s="33">
        <v>0.2</v>
      </c>
      <c r="D984" s="33">
        <v>0.4</v>
      </c>
      <c r="E984" s="33">
        <v>0.5</v>
      </c>
      <c r="F984" s="33">
        <v>3.5</v>
      </c>
      <c r="G984" s="33">
        <v>1.6</v>
      </c>
      <c r="H984" s="33">
        <v>0.8</v>
      </c>
      <c r="I984" s="33">
        <v>2.2</v>
      </c>
    </row>
    <row r="985" spans="2:9" ht="15.75" hidden="1">
      <c r="B985" s="39" t="s">
        <v>150</v>
      </c>
      <c r="C985" s="33">
        <v>0.2</v>
      </c>
      <c r="D985" s="33">
        <v>1.7</v>
      </c>
      <c r="E985" s="33">
        <v>0.8</v>
      </c>
      <c r="F985" s="33">
        <v>3.6</v>
      </c>
      <c r="G985" s="33">
        <v>1.1</v>
      </c>
      <c r="H985" s="33">
        <v>1.3</v>
      </c>
      <c r="I985" s="33">
        <v>3.1</v>
      </c>
    </row>
    <row r="986" spans="2:9" ht="15.75" hidden="1">
      <c r="B986" s="39" t="s">
        <v>151</v>
      </c>
      <c r="C986" s="33">
        <v>0</v>
      </c>
      <c r="D986" s="33">
        <v>0.8</v>
      </c>
      <c r="E986" s="33">
        <v>0.5</v>
      </c>
      <c r="F986" s="33">
        <v>6</v>
      </c>
      <c r="G986" s="33">
        <v>4.9</v>
      </c>
      <c r="H986" s="33">
        <v>5.9</v>
      </c>
      <c r="I986" s="33">
        <v>2.5</v>
      </c>
    </row>
    <row r="987" spans="2:12" s="11" customFormat="1" ht="15.75" hidden="1">
      <c r="B987" s="14" t="s">
        <v>235</v>
      </c>
      <c r="C987" s="1"/>
      <c r="D987" s="1"/>
      <c r="E987" s="1"/>
      <c r="F987" s="1"/>
      <c r="G987" s="1"/>
      <c r="H987" s="1"/>
      <c r="I987" s="1"/>
      <c r="J987" s="43"/>
      <c r="K987" s="43"/>
      <c r="L987" s="13"/>
    </row>
    <row r="988" spans="2:12" ht="15" customHeight="1" hidden="1">
      <c r="B988" s="11"/>
      <c r="C988" s="57"/>
      <c r="D988" s="57"/>
      <c r="E988" s="57"/>
      <c r="F988" s="57"/>
      <c r="G988" s="57"/>
      <c r="H988" s="57"/>
      <c r="I988" s="57"/>
      <c r="J988" s="31"/>
      <c r="K988" s="31"/>
      <c r="L988" s="25"/>
    </row>
    <row r="989" spans="2:13" ht="15" customHeight="1" hidden="1">
      <c r="B989" s="341" t="s">
        <v>82</v>
      </c>
      <c r="C989" s="341"/>
      <c r="D989" s="341"/>
      <c r="E989" s="341"/>
      <c r="F989" s="341"/>
      <c r="G989" s="341"/>
      <c r="H989" s="341"/>
      <c r="I989" s="341"/>
      <c r="J989" s="341"/>
      <c r="K989" s="341"/>
      <c r="L989" s="341"/>
      <c r="M989" s="341"/>
    </row>
    <row r="990" spans="2:9" ht="15" customHeight="1" hidden="1">
      <c r="B990" s="35"/>
      <c r="C990" s="22" t="s">
        <v>208</v>
      </c>
      <c r="D990" s="22" t="s">
        <v>209</v>
      </c>
      <c r="E990" s="22" t="s">
        <v>210</v>
      </c>
      <c r="F990" s="22" t="s">
        <v>211</v>
      </c>
      <c r="G990" s="22" t="s">
        <v>212</v>
      </c>
      <c r="H990" s="22" t="s">
        <v>213</v>
      </c>
      <c r="I990" s="22" t="s">
        <v>214</v>
      </c>
    </row>
    <row r="991" spans="2:10" s="11" customFormat="1" ht="15.75" hidden="1">
      <c r="B991" s="21" t="s">
        <v>74</v>
      </c>
      <c r="C991" s="33">
        <v>1.2</v>
      </c>
      <c r="D991" s="33">
        <v>2.1</v>
      </c>
      <c r="E991" s="33">
        <v>2.5</v>
      </c>
      <c r="F991" s="33">
        <v>17.3</v>
      </c>
      <c r="G991" s="33">
        <v>7.7</v>
      </c>
      <c r="H991" s="33">
        <v>6.5</v>
      </c>
      <c r="I991" s="33">
        <v>5.6</v>
      </c>
      <c r="J991" s="24"/>
    </row>
    <row r="992" spans="2:9" ht="15.75" hidden="1">
      <c r="B992" s="21" t="s">
        <v>186</v>
      </c>
      <c r="C992" s="33">
        <v>0.9</v>
      </c>
      <c r="D992" s="33">
        <v>1.2</v>
      </c>
      <c r="E992" s="33">
        <v>1.3</v>
      </c>
      <c r="F992" s="33">
        <v>14.4</v>
      </c>
      <c r="G992" s="33">
        <v>9.5</v>
      </c>
      <c r="H992" s="33">
        <v>6.9</v>
      </c>
      <c r="I992" s="33">
        <v>6.5</v>
      </c>
    </row>
    <row r="993" spans="2:9" ht="15.75" hidden="1">
      <c r="B993" s="21" t="s">
        <v>187</v>
      </c>
      <c r="C993" s="33">
        <v>1.1</v>
      </c>
      <c r="D993" s="33">
        <v>3</v>
      </c>
      <c r="E993" s="33">
        <v>3.8</v>
      </c>
      <c r="F993" s="33">
        <v>20.3</v>
      </c>
      <c r="G993" s="33">
        <v>5.3</v>
      </c>
      <c r="H993" s="33">
        <v>6.8</v>
      </c>
      <c r="I993" s="33">
        <v>7.2</v>
      </c>
    </row>
    <row r="994" spans="2:9" ht="15" customHeight="1" hidden="1">
      <c r="B994" s="39" t="s">
        <v>25</v>
      </c>
      <c r="C994" s="33">
        <v>0</v>
      </c>
      <c r="D994" s="33">
        <v>0</v>
      </c>
      <c r="E994" s="33">
        <v>0</v>
      </c>
      <c r="F994" s="33">
        <v>20</v>
      </c>
      <c r="G994" s="33">
        <v>0</v>
      </c>
      <c r="H994" s="33">
        <v>0</v>
      </c>
      <c r="I994" s="33">
        <v>0</v>
      </c>
    </row>
    <row r="995" spans="2:9" ht="15.75" hidden="1">
      <c r="B995" s="39" t="s">
        <v>180</v>
      </c>
      <c r="C995" s="33">
        <v>0</v>
      </c>
      <c r="D995" s="33">
        <v>0</v>
      </c>
      <c r="E995" s="33">
        <v>0</v>
      </c>
      <c r="F995" s="33">
        <v>30</v>
      </c>
      <c r="G995" s="33">
        <v>25</v>
      </c>
      <c r="H995" s="33">
        <v>13</v>
      </c>
      <c r="I995" s="33">
        <v>8</v>
      </c>
    </row>
    <row r="996" spans="2:9" ht="15.75" hidden="1">
      <c r="B996" s="39" t="s">
        <v>140</v>
      </c>
      <c r="C996" s="33">
        <v>0</v>
      </c>
      <c r="D996" s="33">
        <v>0</v>
      </c>
      <c r="E996" s="33">
        <v>0</v>
      </c>
      <c r="F996" s="33">
        <v>10</v>
      </c>
      <c r="G996" s="33">
        <v>25</v>
      </c>
      <c r="H996" s="33">
        <v>0</v>
      </c>
      <c r="I996" s="33">
        <v>0</v>
      </c>
    </row>
    <row r="997" spans="2:9" ht="15.75" hidden="1">
      <c r="B997" s="39" t="s">
        <v>141</v>
      </c>
      <c r="C997" s="33">
        <v>0</v>
      </c>
      <c r="D997" s="33">
        <v>0</v>
      </c>
      <c r="E997" s="33">
        <v>0</v>
      </c>
      <c r="F997" s="33">
        <v>0</v>
      </c>
      <c r="G997" s="33">
        <v>0</v>
      </c>
      <c r="H997" s="33">
        <v>0</v>
      </c>
      <c r="I997" s="33">
        <v>0</v>
      </c>
    </row>
    <row r="998" spans="2:9" ht="15.75" hidden="1">
      <c r="B998" s="39" t="s">
        <v>142</v>
      </c>
      <c r="C998" s="33">
        <v>0</v>
      </c>
      <c r="D998" s="33">
        <v>0</v>
      </c>
      <c r="E998" s="33">
        <v>0</v>
      </c>
      <c r="F998" s="33">
        <v>0</v>
      </c>
      <c r="G998" s="33">
        <v>0</v>
      </c>
      <c r="H998" s="33">
        <v>0</v>
      </c>
      <c r="I998" s="33">
        <v>0</v>
      </c>
    </row>
    <row r="999" spans="2:9" ht="15.75" hidden="1">
      <c r="B999" s="39" t="s">
        <v>69</v>
      </c>
      <c r="C999" s="33">
        <v>0</v>
      </c>
      <c r="D999" s="33">
        <v>0</v>
      </c>
      <c r="E999" s="33">
        <v>0</v>
      </c>
      <c r="F999" s="33">
        <v>7.1</v>
      </c>
      <c r="G999" s="33">
        <v>0</v>
      </c>
      <c r="H999" s="33">
        <v>0</v>
      </c>
      <c r="I999" s="33">
        <v>14.3</v>
      </c>
    </row>
    <row r="1000" spans="2:9" ht="15.75" hidden="1">
      <c r="B1000" s="39" t="s">
        <v>144</v>
      </c>
      <c r="C1000" s="33">
        <v>0</v>
      </c>
      <c r="D1000" s="33">
        <v>0</v>
      </c>
      <c r="E1000" s="33">
        <v>0</v>
      </c>
      <c r="F1000" s="33">
        <v>0</v>
      </c>
      <c r="G1000" s="33">
        <v>28.6</v>
      </c>
      <c r="H1000" s="33">
        <v>0</v>
      </c>
      <c r="I1000" s="33">
        <v>0</v>
      </c>
    </row>
    <row r="1001" spans="2:9" ht="15.75" hidden="1">
      <c r="B1001" s="39" t="s">
        <v>145</v>
      </c>
      <c r="C1001" s="33">
        <v>0</v>
      </c>
      <c r="D1001" s="33">
        <v>0</v>
      </c>
      <c r="E1001" s="33">
        <v>0</v>
      </c>
      <c r="F1001" s="33">
        <v>0</v>
      </c>
      <c r="G1001" s="33">
        <v>0</v>
      </c>
      <c r="H1001" s="33">
        <v>0</v>
      </c>
      <c r="I1001" s="33">
        <v>0</v>
      </c>
    </row>
    <row r="1002" spans="2:9" ht="15.75" hidden="1">
      <c r="B1002" s="39" t="s">
        <v>73</v>
      </c>
      <c r="C1002" s="33">
        <v>0</v>
      </c>
      <c r="D1002" s="33">
        <v>25</v>
      </c>
      <c r="E1002" s="33">
        <v>0</v>
      </c>
      <c r="F1002" s="33">
        <v>50</v>
      </c>
      <c r="G1002" s="33">
        <v>0</v>
      </c>
      <c r="H1002" s="33">
        <v>0</v>
      </c>
      <c r="I1002" s="33">
        <v>0</v>
      </c>
    </row>
    <row r="1003" spans="2:9" ht="15.75" hidden="1">
      <c r="B1003" s="39" t="s">
        <v>147</v>
      </c>
      <c r="C1003" s="33">
        <v>0</v>
      </c>
      <c r="D1003" s="33">
        <v>0</v>
      </c>
      <c r="E1003" s="33">
        <v>0</v>
      </c>
      <c r="F1003" s="33">
        <v>0</v>
      </c>
      <c r="G1003" s="33">
        <v>0</v>
      </c>
      <c r="H1003" s="33">
        <v>0</v>
      </c>
      <c r="I1003" s="33">
        <v>20</v>
      </c>
    </row>
    <row r="1004" spans="2:9" ht="15.75" hidden="1">
      <c r="B1004" s="39" t="s">
        <v>148</v>
      </c>
      <c r="C1004" s="33">
        <v>0</v>
      </c>
      <c r="D1004" s="33">
        <v>4.8</v>
      </c>
      <c r="E1004" s="33">
        <v>7.1</v>
      </c>
      <c r="F1004" s="33">
        <v>17.4</v>
      </c>
      <c r="G1004" s="33">
        <v>8.3</v>
      </c>
      <c r="H1004" s="33">
        <v>0</v>
      </c>
      <c r="I1004" s="33">
        <v>10.5</v>
      </c>
    </row>
    <row r="1005" spans="2:9" ht="15.75" hidden="1">
      <c r="B1005" s="39" t="s">
        <v>149</v>
      </c>
      <c r="C1005" s="33">
        <v>0</v>
      </c>
      <c r="D1005" s="33">
        <v>5.9</v>
      </c>
      <c r="E1005" s="33">
        <v>0</v>
      </c>
      <c r="F1005" s="33">
        <v>11.8</v>
      </c>
      <c r="G1005" s="33">
        <v>0</v>
      </c>
      <c r="H1005" s="33">
        <v>0</v>
      </c>
      <c r="I1005" s="33">
        <v>0</v>
      </c>
    </row>
    <row r="1006" spans="2:9" ht="15.75" hidden="1">
      <c r="B1006" s="39" t="s">
        <v>150</v>
      </c>
      <c r="C1006" s="33">
        <v>0</v>
      </c>
      <c r="D1006" s="33">
        <v>0</v>
      </c>
      <c r="E1006" s="33">
        <v>9.1</v>
      </c>
      <c r="F1006" s="33">
        <v>0</v>
      </c>
      <c r="G1006" s="33">
        <v>0</v>
      </c>
      <c r="H1006" s="33">
        <v>0</v>
      </c>
      <c r="I1006" s="33">
        <v>15.4</v>
      </c>
    </row>
    <row r="1007" spans="2:9" ht="15.75" hidden="1">
      <c r="B1007" s="39" t="s">
        <v>151</v>
      </c>
      <c r="C1007" s="33">
        <v>0</v>
      </c>
      <c r="D1007" s="33">
        <v>0</v>
      </c>
      <c r="E1007" s="33">
        <v>0</v>
      </c>
      <c r="F1007" s="33">
        <v>0</v>
      </c>
      <c r="G1007" s="33">
        <v>0</v>
      </c>
      <c r="H1007" s="33">
        <v>37.5</v>
      </c>
      <c r="I1007" s="33">
        <v>0</v>
      </c>
    </row>
    <row r="1008" spans="2:12" s="11" customFormat="1" ht="15.75" hidden="1">
      <c r="B1008" s="14" t="s">
        <v>235</v>
      </c>
      <c r="C1008" s="1"/>
      <c r="D1008" s="1"/>
      <c r="E1008" s="1"/>
      <c r="F1008" s="1"/>
      <c r="G1008" s="1"/>
      <c r="H1008" s="1"/>
      <c r="I1008" s="1"/>
      <c r="J1008" s="43"/>
      <c r="K1008" s="43"/>
      <c r="L1008" s="13"/>
    </row>
    <row r="1009" spans="2:12" ht="15" customHeight="1" hidden="1">
      <c r="B1009" s="11"/>
      <c r="C1009" s="16"/>
      <c r="D1009" s="37"/>
      <c r="E1009" s="37"/>
      <c r="F1009" s="37"/>
      <c r="G1009" s="16"/>
      <c r="H1009" s="16"/>
      <c r="I1009" s="16"/>
      <c r="J1009" s="31"/>
      <c r="K1009" s="31"/>
      <c r="L1009" s="25"/>
    </row>
    <row r="1010" spans="2:13" ht="15" customHeight="1" hidden="1">
      <c r="B1010" s="341" t="s">
        <v>204</v>
      </c>
      <c r="C1010" s="341"/>
      <c r="D1010" s="341"/>
      <c r="E1010" s="341"/>
      <c r="F1010" s="341"/>
      <c r="G1010" s="341"/>
      <c r="H1010" s="341"/>
      <c r="I1010" s="341"/>
      <c r="J1010" s="341"/>
      <c r="K1010" s="341"/>
      <c r="L1010" s="341"/>
      <c r="M1010" s="341"/>
    </row>
    <row r="1011" spans="2:9" ht="15" customHeight="1" hidden="1">
      <c r="B1011" s="35"/>
      <c r="C1011" s="22" t="s">
        <v>208</v>
      </c>
      <c r="D1011" s="22" t="s">
        <v>209</v>
      </c>
      <c r="E1011" s="22" t="s">
        <v>210</v>
      </c>
      <c r="F1011" s="22" t="s">
        <v>211</v>
      </c>
      <c r="G1011" s="22" t="s">
        <v>212</v>
      </c>
      <c r="H1011" s="22" t="s">
        <v>213</v>
      </c>
      <c r="I1011" s="22" t="s">
        <v>214</v>
      </c>
    </row>
    <row r="1012" spans="2:10" s="11" customFormat="1" ht="15.75" hidden="1">
      <c r="B1012" s="21" t="s">
        <v>74</v>
      </c>
      <c r="C1012" s="33">
        <v>0.3</v>
      </c>
      <c r="D1012" s="33">
        <v>0.4</v>
      </c>
      <c r="E1012" s="33">
        <v>0.6</v>
      </c>
      <c r="F1012" s="33">
        <v>6.3</v>
      </c>
      <c r="G1012" s="33">
        <v>3.9</v>
      </c>
      <c r="H1012" s="33">
        <v>2.5</v>
      </c>
      <c r="I1012" s="33">
        <v>3.5</v>
      </c>
      <c r="J1012" s="24"/>
    </row>
    <row r="1013" spans="2:9" ht="15.75" hidden="1">
      <c r="B1013" s="21" t="s">
        <v>186</v>
      </c>
      <c r="C1013" s="33">
        <v>0.2</v>
      </c>
      <c r="D1013" s="33">
        <v>0.4</v>
      </c>
      <c r="E1013" s="33">
        <v>0.6</v>
      </c>
      <c r="F1013" s="33">
        <v>5.5</v>
      </c>
      <c r="G1013" s="33">
        <v>3.2</v>
      </c>
      <c r="H1013" s="33">
        <v>1.9</v>
      </c>
      <c r="I1013" s="33">
        <v>3.4</v>
      </c>
    </row>
    <row r="1014" spans="2:9" ht="15.75" hidden="1">
      <c r="B1014" s="21" t="s">
        <v>187</v>
      </c>
      <c r="C1014" s="33">
        <v>0.4</v>
      </c>
      <c r="D1014" s="33">
        <v>0.6</v>
      </c>
      <c r="E1014" s="33">
        <v>0.7</v>
      </c>
      <c r="F1014" s="33">
        <v>7.3</v>
      </c>
      <c r="G1014" s="33">
        <v>5.1</v>
      </c>
      <c r="H1014" s="33">
        <v>2.2</v>
      </c>
      <c r="I1014" s="33">
        <v>4.6</v>
      </c>
    </row>
    <row r="1015" spans="2:9" ht="15" customHeight="1" hidden="1">
      <c r="B1015" s="39" t="s">
        <v>25</v>
      </c>
      <c r="C1015" s="33">
        <v>0</v>
      </c>
      <c r="D1015" s="33">
        <v>0</v>
      </c>
      <c r="E1015" s="33">
        <v>0</v>
      </c>
      <c r="F1015" s="33">
        <v>14.3</v>
      </c>
      <c r="G1015" s="33">
        <v>5.9</v>
      </c>
      <c r="H1015" s="33">
        <v>0</v>
      </c>
      <c r="I1015" s="33">
        <v>0</v>
      </c>
    </row>
    <row r="1016" spans="2:9" ht="15.75" hidden="1">
      <c r="B1016" s="39" t="s">
        <v>180</v>
      </c>
      <c r="C1016" s="33">
        <v>1</v>
      </c>
      <c r="D1016" s="33">
        <v>0.9</v>
      </c>
      <c r="E1016" s="33">
        <v>2</v>
      </c>
      <c r="F1016" s="33">
        <v>11.6</v>
      </c>
      <c r="G1016" s="33">
        <v>5.8</v>
      </c>
      <c r="H1016" s="33">
        <v>6.6</v>
      </c>
      <c r="I1016" s="33">
        <v>7.2</v>
      </c>
    </row>
    <row r="1017" spans="2:9" ht="15.75" hidden="1">
      <c r="B1017" s="39" t="s">
        <v>140</v>
      </c>
      <c r="C1017" s="33">
        <v>0</v>
      </c>
      <c r="D1017" s="33">
        <v>0</v>
      </c>
      <c r="E1017" s="33">
        <v>7.4</v>
      </c>
      <c r="F1017" s="33">
        <v>3.8</v>
      </c>
      <c r="G1017" s="33">
        <v>4</v>
      </c>
      <c r="H1017" s="33">
        <v>4.5</v>
      </c>
      <c r="I1017" s="33">
        <v>0</v>
      </c>
    </row>
    <row r="1018" spans="2:9" ht="15.75" hidden="1">
      <c r="B1018" s="39" t="s">
        <v>141</v>
      </c>
      <c r="C1018" s="33">
        <v>0</v>
      </c>
      <c r="D1018" s="33">
        <v>0</v>
      </c>
      <c r="E1018" s="33">
        <v>0</v>
      </c>
      <c r="F1018" s="33">
        <v>0</v>
      </c>
      <c r="G1018" s="33">
        <v>0</v>
      </c>
      <c r="H1018" s="33">
        <v>0</v>
      </c>
      <c r="I1018" s="33">
        <v>0</v>
      </c>
    </row>
    <row r="1019" spans="2:9" ht="15.75" hidden="1">
      <c r="B1019" s="39" t="s">
        <v>142</v>
      </c>
      <c r="C1019" s="33">
        <v>3.8</v>
      </c>
      <c r="D1019" s="33">
        <v>3.3</v>
      </c>
      <c r="E1019" s="33">
        <v>0</v>
      </c>
      <c r="F1019" s="33">
        <v>0</v>
      </c>
      <c r="G1019" s="33">
        <v>0</v>
      </c>
      <c r="H1019" s="33">
        <v>0</v>
      </c>
      <c r="I1019" s="33">
        <v>0</v>
      </c>
    </row>
    <row r="1020" spans="2:9" ht="15.75" hidden="1">
      <c r="B1020" s="39" t="s">
        <v>69</v>
      </c>
      <c r="C1020" s="33">
        <v>0</v>
      </c>
      <c r="D1020" s="33">
        <v>0</v>
      </c>
      <c r="E1020" s="33">
        <v>1.1</v>
      </c>
      <c r="F1020" s="33">
        <v>9.7</v>
      </c>
      <c r="G1020" s="33">
        <v>2.6</v>
      </c>
      <c r="H1020" s="33">
        <v>1.4</v>
      </c>
      <c r="I1020" s="33">
        <v>1</v>
      </c>
    </row>
    <row r="1021" spans="2:9" ht="15.75" hidden="1">
      <c r="B1021" s="39" t="s">
        <v>144</v>
      </c>
      <c r="C1021" s="33">
        <v>0</v>
      </c>
      <c r="D1021" s="33">
        <v>0</v>
      </c>
      <c r="E1021" s="33">
        <v>0</v>
      </c>
      <c r="F1021" s="33">
        <v>7.8</v>
      </c>
      <c r="G1021" s="33">
        <v>3.2</v>
      </c>
      <c r="H1021" s="33">
        <v>2.9</v>
      </c>
      <c r="I1021" s="33">
        <v>2.2</v>
      </c>
    </row>
    <row r="1022" spans="2:9" ht="15.75" hidden="1">
      <c r="B1022" s="39" t="s">
        <v>145</v>
      </c>
      <c r="C1022" s="33">
        <v>0</v>
      </c>
      <c r="D1022" s="33">
        <v>0</v>
      </c>
      <c r="E1022" s="33">
        <v>0</v>
      </c>
      <c r="F1022" s="33">
        <v>0</v>
      </c>
      <c r="G1022" s="33">
        <v>0</v>
      </c>
      <c r="H1022" s="33">
        <v>0</v>
      </c>
      <c r="I1022" s="33">
        <v>0</v>
      </c>
    </row>
    <row r="1023" spans="2:9" ht="15.75" hidden="1">
      <c r="B1023" s="39" t="s">
        <v>73</v>
      </c>
      <c r="C1023" s="33">
        <v>0</v>
      </c>
      <c r="D1023" s="33">
        <v>0</v>
      </c>
      <c r="E1023" s="33">
        <v>0</v>
      </c>
      <c r="F1023" s="33">
        <v>0</v>
      </c>
      <c r="G1023" s="33">
        <v>0</v>
      </c>
      <c r="H1023" s="33">
        <v>0</v>
      </c>
      <c r="I1023" s="33">
        <v>0</v>
      </c>
    </row>
    <row r="1024" spans="2:9" ht="15.75" hidden="1">
      <c r="B1024" s="39" t="s">
        <v>147</v>
      </c>
      <c r="C1024" s="33">
        <v>0</v>
      </c>
      <c r="D1024" s="33">
        <v>0</v>
      </c>
      <c r="E1024" s="33">
        <v>0</v>
      </c>
      <c r="F1024" s="33">
        <v>0</v>
      </c>
      <c r="G1024" s="33">
        <v>0</v>
      </c>
      <c r="H1024" s="33">
        <v>0</v>
      </c>
      <c r="I1024" s="33">
        <v>0</v>
      </c>
    </row>
    <row r="1025" spans="2:9" ht="15.75" hidden="1">
      <c r="B1025" s="39" t="s">
        <v>148</v>
      </c>
      <c r="C1025" s="33">
        <v>0</v>
      </c>
      <c r="D1025" s="33">
        <v>0</v>
      </c>
      <c r="E1025" s="33">
        <v>0</v>
      </c>
      <c r="F1025" s="33">
        <v>3.7</v>
      </c>
      <c r="G1025" s="33">
        <v>4.1</v>
      </c>
      <c r="H1025" s="33">
        <v>3</v>
      </c>
      <c r="I1025" s="33">
        <v>4.7</v>
      </c>
    </row>
    <row r="1026" spans="2:9" ht="15.75" hidden="1">
      <c r="B1026" s="39" t="s">
        <v>149</v>
      </c>
      <c r="C1026" s="33">
        <v>0</v>
      </c>
      <c r="D1026" s="33">
        <v>0.2</v>
      </c>
      <c r="E1026" s="33">
        <v>0.3</v>
      </c>
      <c r="F1026" s="33">
        <v>1.9</v>
      </c>
      <c r="G1026" s="33">
        <v>0.9</v>
      </c>
      <c r="H1026" s="33">
        <v>0.3</v>
      </c>
      <c r="I1026" s="33">
        <v>1.8</v>
      </c>
    </row>
    <row r="1027" spans="2:9" ht="15.75" hidden="1">
      <c r="B1027" s="39" t="s">
        <v>150</v>
      </c>
      <c r="C1027" s="33">
        <v>0</v>
      </c>
      <c r="D1027" s="33">
        <v>2</v>
      </c>
      <c r="E1027" s="33">
        <v>2</v>
      </c>
      <c r="F1027" s="33">
        <v>5.6</v>
      </c>
      <c r="G1027" s="33">
        <v>1.8</v>
      </c>
      <c r="H1027" s="33">
        <v>0</v>
      </c>
      <c r="I1027" s="33">
        <v>4.3</v>
      </c>
    </row>
    <row r="1028" spans="2:9" ht="15.75" hidden="1">
      <c r="B1028" s="39" t="s">
        <v>151</v>
      </c>
      <c r="C1028" s="33">
        <v>0</v>
      </c>
      <c r="D1028" s="33">
        <v>3</v>
      </c>
      <c r="E1028" s="33">
        <v>0</v>
      </c>
      <c r="F1028" s="33">
        <v>9.1</v>
      </c>
      <c r="G1028" s="33">
        <v>3.6</v>
      </c>
      <c r="H1028" s="33">
        <v>5.3</v>
      </c>
      <c r="I1028" s="33">
        <v>0</v>
      </c>
    </row>
    <row r="1029" spans="2:12" s="11" customFormat="1" ht="15.75" hidden="1">
      <c r="B1029" s="14" t="s">
        <v>235</v>
      </c>
      <c r="C1029" s="1"/>
      <c r="D1029" s="1"/>
      <c r="E1029" s="1"/>
      <c r="F1029" s="1"/>
      <c r="G1029" s="1"/>
      <c r="H1029" s="1"/>
      <c r="I1029" s="1"/>
      <c r="J1029" s="43"/>
      <c r="K1029" s="43"/>
      <c r="L1029" s="13"/>
    </row>
    <row r="1030" spans="2:12" ht="15" customHeight="1" hidden="1">
      <c r="B1030" s="11"/>
      <c r="C1030" s="16"/>
      <c r="D1030" s="37"/>
      <c r="E1030" s="37"/>
      <c r="F1030" s="37"/>
      <c r="G1030" s="16"/>
      <c r="H1030" s="16"/>
      <c r="I1030" s="16"/>
      <c r="J1030" s="31"/>
      <c r="K1030" s="31"/>
      <c r="L1030" s="25"/>
    </row>
    <row r="1031" spans="2:13" ht="15" customHeight="1" hidden="1">
      <c r="B1031" s="341" t="s">
        <v>205</v>
      </c>
      <c r="C1031" s="341"/>
      <c r="D1031" s="341"/>
      <c r="E1031" s="341"/>
      <c r="F1031" s="341"/>
      <c r="G1031" s="341"/>
      <c r="H1031" s="341"/>
      <c r="I1031" s="341"/>
      <c r="J1031" s="341"/>
      <c r="K1031" s="341"/>
      <c r="L1031" s="341"/>
      <c r="M1031" s="341"/>
    </row>
    <row r="1032" spans="2:9" ht="15" customHeight="1" hidden="1">
      <c r="B1032" s="35"/>
      <c r="C1032" s="22" t="s">
        <v>208</v>
      </c>
      <c r="D1032" s="22" t="s">
        <v>209</v>
      </c>
      <c r="E1032" s="22" t="s">
        <v>210</v>
      </c>
      <c r="F1032" s="22" t="s">
        <v>211</v>
      </c>
      <c r="G1032" s="22" t="s">
        <v>212</v>
      </c>
      <c r="H1032" s="22" t="s">
        <v>213</v>
      </c>
      <c r="I1032" s="22" t="s">
        <v>214</v>
      </c>
    </row>
    <row r="1033" spans="2:10" s="11" customFormat="1" ht="15.75" hidden="1">
      <c r="B1033" s="21" t="s">
        <v>74</v>
      </c>
      <c r="C1033" s="33">
        <v>1.7</v>
      </c>
      <c r="D1033" s="33">
        <v>3</v>
      </c>
      <c r="E1033" s="33">
        <v>2.3</v>
      </c>
      <c r="F1033" s="33">
        <v>21.1</v>
      </c>
      <c r="G1033" s="33">
        <v>11.6</v>
      </c>
      <c r="H1033" s="33">
        <v>8.6</v>
      </c>
      <c r="I1033" s="33">
        <v>10.1</v>
      </c>
      <c r="J1033" s="24"/>
    </row>
    <row r="1034" spans="2:9" ht="15.75" hidden="1">
      <c r="B1034" s="21" t="s">
        <v>186</v>
      </c>
      <c r="C1034" s="33">
        <v>1</v>
      </c>
      <c r="D1034" s="33">
        <v>3.3</v>
      </c>
      <c r="E1034" s="33">
        <v>2.4</v>
      </c>
      <c r="F1034" s="33">
        <v>22.7</v>
      </c>
      <c r="G1034" s="33">
        <v>11.3</v>
      </c>
      <c r="H1034" s="33">
        <v>9</v>
      </c>
      <c r="I1034" s="33">
        <v>9.1</v>
      </c>
    </row>
    <row r="1035" spans="2:9" ht="15.75" hidden="1">
      <c r="B1035" s="21" t="s">
        <v>187</v>
      </c>
      <c r="C1035" s="33">
        <v>1.2</v>
      </c>
      <c r="D1035" s="33">
        <v>2.7</v>
      </c>
      <c r="E1035" s="33">
        <v>2.1</v>
      </c>
      <c r="F1035" s="33">
        <v>20.6</v>
      </c>
      <c r="G1035" s="33">
        <v>11.9</v>
      </c>
      <c r="H1035" s="33">
        <v>8.3</v>
      </c>
      <c r="I1035" s="33">
        <v>11.9</v>
      </c>
    </row>
    <row r="1036" spans="2:9" ht="15" customHeight="1" hidden="1">
      <c r="B1036" s="39" t="s">
        <v>25</v>
      </c>
      <c r="C1036" s="33">
        <v>2.3</v>
      </c>
      <c r="D1036" s="33">
        <v>0.7</v>
      </c>
      <c r="E1036" s="33">
        <v>3</v>
      </c>
      <c r="F1036" s="33">
        <v>27.2</v>
      </c>
      <c r="G1036" s="33">
        <v>16.4</v>
      </c>
      <c r="H1036" s="33">
        <v>12.5</v>
      </c>
      <c r="I1036" s="33">
        <v>7</v>
      </c>
    </row>
    <row r="1037" spans="2:9" ht="15.75" hidden="1">
      <c r="B1037" s="39" t="s">
        <v>180</v>
      </c>
      <c r="C1037" s="33">
        <v>0.6</v>
      </c>
      <c r="D1037" s="33">
        <v>4</v>
      </c>
      <c r="E1037" s="33">
        <v>3</v>
      </c>
      <c r="F1037" s="33">
        <v>29.2</v>
      </c>
      <c r="G1037" s="33">
        <v>11.6</v>
      </c>
      <c r="H1037" s="33">
        <v>9.4</v>
      </c>
      <c r="I1037" s="33">
        <v>6.6</v>
      </c>
    </row>
    <row r="1038" spans="2:9" ht="15.75" hidden="1">
      <c r="B1038" s="39" t="s">
        <v>140</v>
      </c>
      <c r="C1038" s="33">
        <v>0.2</v>
      </c>
      <c r="D1038" s="33">
        <v>2.3</v>
      </c>
      <c r="E1038" s="33">
        <v>1.7</v>
      </c>
      <c r="F1038" s="33">
        <v>26.5</v>
      </c>
      <c r="G1038" s="33">
        <v>7.9</v>
      </c>
      <c r="H1038" s="33">
        <v>11.1</v>
      </c>
      <c r="I1038" s="33">
        <v>17.8</v>
      </c>
    </row>
    <row r="1039" spans="2:9" ht="15.75" hidden="1">
      <c r="B1039" s="39" t="s">
        <v>141</v>
      </c>
      <c r="C1039" s="33">
        <v>2</v>
      </c>
      <c r="D1039" s="33">
        <v>1.2</v>
      </c>
      <c r="E1039" s="33">
        <v>0.6</v>
      </c>
      <c r="F1039" s="33">
        <v>16</v>
      </c>
      <c r="G1039" s="33">
        <v>13.7</v>
      </c>
      <c r="H1039" s="33">
        <v>13.6</v>
      </c>
      <c r="I1039" s="33">
        <v>9.6</v>
      </c>
    </row>
    <row r="1040" spans="2:9" ht="15.75" hidden="1">
      <c r="B1040" s="39" t="s">
        <v>142</v>
      </c>
      <c r="C1040" s="33">
        <v>1.4</v>
      </c>
      <c r="D1040" s="33">
        <v>4.9</v>
      </c>
      <c r="E1040" s="33">
        <v>4.1</v>
      </c>
      <c r="F1040" s="33">
        <v>6.8</v>
      </c>
      <c r="G1040" s="33">
        <v>3.8</v>
      </c>
      <c r="H1040" s="33">
        <v>7.9</v>
      </c>
      <c r="I1040" s="33">
        <v>10.2</v>
      </c>
    </row>
    <row r="1041" spans="2:9" ht="15.75" hidden="1">
      <c r="B1041" s="39" t="s">
        <v>69</v>
      </c>
      <c r="C1041" s="33">
        <v>1.1</v>
      </c>
      <c r="D1041" s="33">
        <v>2.2</v>
      </c>
      <c r="E1041" s="33">
        <v>1.5</v>
      </c>
      <c r="F1041" s="33">
        <v>18</v>
      </c>
      <c r="G1041" s="33">
        <v>8.7</v>
      </c>
      <c r="H1041" s="33">
        <v>5.9</v>
      </c>
      <c r="I1041" s="33">
        <v>9.1</v>
      </c>
    </row>
    <row r="1042" spans="2:9" ht="15.75" hidden="1">
      <c r="B1042" s="39" t="s">
        <v>144</v>
      </c>
      <c r="C1042" s="33">
        <v>1.8</v>
      </c>
      <c r="D1042" s="33">
        <v>2.2</v>
      </c>
      <c r="E1042" s="33">
        <v>1.8</v>
      </c>
      <c r="F1042" s="33">
        <v>29.3</v>
      </c>
      <c r="G1042" s="33">
        <v>9.7</v>
      </c>
      <c r="H1042" s="33">
        <v>7.8</v>
      </c>
      <c r="I1042" s="33">
        <v>10.3</v>
      </c>
    </row>
    <row r="1043" spans="2:9" ht="15.75" hidden="1">
      <c r="B1043" s="39" t="s">
        <v>145</v>
      </c>
      <c r="C1043" s="33">
        <v>4.5</v>
      </c>
      <c r="D1043" s="33">
        <v>0.6</v>
      </c>
      <c r="E1043" s="33">
        <v>0.8</v>
      </c>
      <c r="F1043" s="33">
        <v>18.2</v>
      </c>
      <c r="G1043" s="33">
        <v>7.1</v>
      </c>
      <c r="H1043" s="33">
        <v>9.4</v>
      </c>
      <c r="I1043" s="33">
        <v>80</v>
      </c>
    </row>
    <row r="1044" spans="2:9" ht="15.75" hidden="1">
      <c r="B1044" s="39" t="s">
        <v>73</v>
      </c>
      <c r="C1044" s="33">
        <v>0</v>
      </c>
      <c r="D1044" s="33">
        <v>3</v>
      </c>
      <c r="E1044" s="33">
        <v>0.8</v>
      </c>
      <c r="F1044" s="33">
        <v>25.2</v>
      </c>
      <c r="G1044" s="33">
        <v>10.8</v>
      </c>
      <c r="H1044" s="33">
        <v>29.5</v>
      </c>
      <c r="I1044" s="33">
        <v>2.1</v>
      </c>
    </row>
    <row r="1045" spans="2:9" ht="15.75" hidden="1">
      <c r="B1045" s="39" t="s">
        <v>147</v>
      </c>
      <c r="C1045" s="33">
        <v>0</v>
      </c>
      <c r="D1045" s="33">
        <v>0.6</v>
      </c>
      <c r="E1045" s="33">
        <v>0.7</v>
      </c>
      <c r="F1045" s="33">
        <v>18.6</v>
      </c>
      <c r="G1045" s="33">
        <v>11.3</v>
      </c>
      <c r="H1045" s="33">
        <v>5</v>
      </c>
      <c r="I1045" s="33">
        <v>14</v>
      </c>
    </row>
    <row r="1046" spans="2:9" ht="15.75" hidden="1">
      <c r="B1046" s="39" t="s">
        <v>148</v>
      </c>
      <c r="C1046" s="33">
        <v>1.3</v>
      </c>
      <c r="D1046" s="33">
        <v>3.6</v>
      </c>
      <c r="E1046" s="33">
        <v>2.5</v>
      </c>
      <c r="F1046" s="33">
        <v>12.5</v>
      </c>
      <c r="G1046" s="33">
        <v>8.8</v>
      </c>
      <c r="H1046" s="33">
        <v>6.8</v>
      </c>
      <c r="I1046" s="33">
        <v>8.7</v>
      </c>
    </row>
    <row r="1047" spans="2:9" ht="15.75" hidden="1">
      <c r="B1047" s="39" t="s">
        <v>149</v>
      </c>
      <c r="C1047" s="33">
        <v>0.8</v>
      </c>
      <c r="D1047" s="33">
        <v>1.2</v>
      </c>
      <c r="E1047" s="33">
        <v>1.9</v>
      </c>
      <c r="F1047" s="33">
        <v>20.1</v>
      </c>
      <c r="G1047" s="33">
        <v>6</v>
      </c>
      <c r="H1047" s="33">
        <v>3.3</v>
      </c>
      <c r="I1047" s="33">
        <v>7.7</v>
      </c>
    </row>
    <row r="1048" spans="2:9" ht="15.75" hidden="1">
      <c r="B1048" s="39" t="s">
        <v>150</v>
      </c>
      <c r="C1048" s="33">
        <v>0.6</v>
      </c>
      <c r="D1048" s="33">
        <v>10.3</v>
      </c>
      <c r="E1048" s="33">
        <v>6.6</v>
      </c>
      <c r="F1048" s="33">
        <v>19.7</v>
      </c>
      <c r="G1048" s="33">
        <v>12.6</v>
      </c>
      <c r="H1048" s="33">
        <v>6.9</v>
      </c>
      <c r="I1048" s="33">
        <v>12</v>
      </c>
    </row>
    <row r="1049" spans="2:9" ht="15.75" hidden="1">
      <c r="B1049" s="39" t="s">
        <v>151</v>
      </c>
      <c r="C1049" s="33">
        <v>1.3</v>
      </c>
      <c r="D1049" s="33">
        <v>1.3</v>
      </c>
      <c r="E1049" s="33">
        <v>0</v>
      </c>
      <c r="F1049" s="33">
        <v>10.7</v>
      </c>
      <c r="G1049" s="33">
        <v>10.1</v>
      </c>
      <c r="H1049" s="33">
        <v>6.2</v>
      </c>
      <c r="I1049" s="33">
        <v>1.6</v>
      </c>
    </row>
    <row r="1050" spans="2:12" s="11" customFormat="1" ht="15.75" hidden="1">
      <c r="B1050" s="14" t="s">
        <v>235</v>
      </c>
      <c r="C1050" s="1"/>
      <c r="D1050" s="1"/>
      <c r="E1050" s="1"/>
      <c r="F1050" s="1"/>
      <c r="G1050" s="1"/>
      <c r="H1050" s="1"/>
      <c r="I1050" s="1"/>
      <c r="J1050" s="43"/>
      <c r="K1050" s="43"/>
      <c r="L1050" s="13"/>
    </row>
    <row r="1051" spans="2:12" ht="15" customHeight="1" hidden="1">
      <c r="B1051" s="11"/>
      <c r="C1051" s="16"/>
      <c r="D1051" s="37"/>
      <c r="E1051" s="37"/>
      <c r="F1051" s="37"/>
      <c r="G1051" s="16"/>
      <c r="H1051" s="16"/>
      <c r="I1051" s="16"/>
      <c r="J1051" s="31"/>
      <c r="K1051" s="31"/>
      <c r="L1051" s="25"/>
    </row>
    <row r="1052" spans="2:13" ht="15" customHeight="1" hidden="1">
      <c r="B1052" s="341" t="s">
        <v>206</v>
      </c>
      <c r="C1052" s="341"/>
      <c r="D1052" s="341"/>
      <c r="E1052" s="341"/>
      <c r="F1052" s="341"/>
      <c r="G1052" s="341"/>
      <c r="H1052" s="341"/>
      <c r="I1052" s="341"/>
      <c r="J1052" s="341"/>
      <c r="K1052" s="341"/>
      <c r="L1052" s="341"/>
      <c r="M1052" s="341"/>
    </row>
    <row r="1053" spans="2:9" ht="15" customHeight="1" hidden="1">
      <c r="B1053" s="35"/>
      <c r="C1053" s="22" t="s">
        <v>208</v>
      </c>
      <c r="D1053" s="22" t="s">
        <v>209</v>
      </c>
      <c r="E1053" s="22" t="s">
        <v>210</v>
      </c>
      <c r="F1053" s="22" t="s">
        <v>211</v>
      </c>
      <c r="G1053" s="22" t="s">
        <v>212</v>
      </c>
      <c r="H1053" s="22" t="s">
        <v>213</v>
      </c>
      <c r="I1053" s="22" t="s">
        <v>214</v>
      </c>
    </row>
    <row r="1054" spans="2:10" s="11" customFormat="1" ht="15.75" hidden="1">
      <c r="B1054" s="21" t="s">
        <v>74</v>
      </c>
      <c r="C1054" s="33">
        <v>1.7</v>
      </c>
      <c r="D1054" s="33">
        <v>2.8</v>
      </c>
      <c r="E1054" s="33">
        <v>2.1</v>
      </c>
      <c r="F1054" s="33">
        <v>19.3</v>
      </c>
      <c r="G1054" s="33">
        <v>10.4</v>
      </c>
      <c r="H1054" s="33">
        <v>7.5</v>
      </c>
      <c r="I1054" s="33">
        <v>6.9</v>
      </c>
      <c r="J1054" s="24"/>
    </row>
    <row r="1055" spans="2:9" ht="15.75" hidden="1">
      <c r="B1055" s="21" t="s">
        <v>186</v>
      </c>
      <c r="C1055" s="33">
        <v>1</v>
      </c>
      <c r="D1055" s="33">
        <v>3</v>
      </c>
      <c r="E1055" s="33">
        <v>2.3</v>
      </c>
      <c r="F1055" s="33">
        <v>20.1</v>
      </c>
      <c r="G1055" s="33">
        <v>10.3</v>
      </c>
      <c r="H1055" s="33">
        <v>7.4</v>
      </c>
      <c r="I1055" s="33">
        <v>6.5</v>
      </c>
    </row>
    <row r="1056" spans="2:9" ht="15.75" hidden="1">
      <c r="B1056" s="21" t="s">
        <v>187</v>
      </c>
      <c r="C1056" s="33">
        <v>1.2</v>
      </c>
      <c r="D1056" s="33">
        <v>2.4</v>
      </c>
      <c r="E1056" s="33">
        <v>1.8</v>
      </c>
      <c r="F1056" s="33">
        <v>17.2</v>
      </c>
      <c r="G1056" s="33">
        <v>9.7</v>
      </c>
      <c r="H1056" s="33">
        <v>6.5</v>
      </c>
      <c r="I1056" s="33">
        <v>6.1</v>
      </c>
    </row>
    <row r="1057" spans="2:9" ht="15" customHeight="1" hidden="1">
      <c r="B1057" s="39" t="s">
        <v>25</v>
      </c>
      <c r="C1057" s="33">
        <v>2</v>
      </c>
      <c r="D1057" s="33">
        <v>0.6</v>
      </c>
      <c r="E1057" s="33">
        <v>2</v>
      </c>
      <c r="F1057" s="33">
        <v>26.4</v>
      </c>
      <c r="G1057" s="33">
        <v>16.8</v>
      </c>
      <c r="H1057" s="33">
        <v>13.3</v>
      </c>
      <c r="I1057" s="33">
        <v>5.8</v>
      </c>
    </row>
    <row r="1058" spans="2:9" ht="15.75" hidden="1">
      <c r="B1058" s="39" t="s">
        <v>180</v>
      </c>
      <c r="C1058" s="33">
        <v>0.9</v>
      </c>
      <c r="D1058" s="33">
        <v>5.5</v>
      </c>
      <c r="E1058" s="33">
        <v>4.2</v>
      </c>
      <c r="F1058" s="33">
        <v>36.1</v>
      </c>
      <c r="G1058" s="33">
        <v>16.4</v>
      </c>
      <c r="H1058" s="33">
        <v>12</v>
      </c>
      <c r="I1058" s="33">
        <v>7.9</v>
      </c>
    </row>
    <row r="1059" spans="2:9" ht="15.75" hidden="1">
      <c r="B1059" s="39" t="s">
        <v>140</v>
      </c>
      <c r="C1059" s="33">
        <v>0.3</v>
      </c>
      <c r="D1059" s="33">
        <v>1.4</v>
      </c>
      <c r="E1059" s="21">
        <v>1.7</v>
      </c>
      <c r="F1059" s="33">
        <v>19.4</v>
      </c>
      <c r="G1059" s="33">
        <v>5.6</v>
      </c>
      <c r="H1059" s="33">
        <v>8.9</v>
      </c>
      <c r="I1059" s="33">
        <v>8.5</v>
      </c>
    </row>
    <row r="1060" spans="2:9" ht="15.75" hidden="1">
      <c r="B1060" s="39" t="s">
        <v>141</v>
      </c>
      <c r="C1060" s="21">
        <v>1.3</v>
      </c>
      <c r="D1060" s="21">
        <v>1.4</v>
      </c>
      <c r="E1060" s="21">
        <v>0.2</v>
      </c>
      <c r="F1060" s="21">
        <v>16.3</v>
      </c>
      <c r="G1060" s="21">
        <v>13.7</v>
      </c>
      <c r="H1060" s="21">
        <v>15.3</v>
      </c>
      <c r="I1060" s="21">
        <v>5.4</v>
      </c>
    </row>
    <row r="1061" spans="2:9" ht="15.75" hidden="1">
      <c r="B1061" s="39" t="s">
        <v>142</v>
      </c>
      <c r="C1061" s="33">
        <v>2.1</v>
      </c>
      <c r="D1061" s="33">
        <v>5.2</v>
      </c>
      <c r="E1061" s="33">
        <v>4.1</v>
      </c>
      <c r="F1061" s="33">
        <v>7.1</v>
      </c>
      <c r="G1061" s="33">
        <v>4.4</v>
      </c>
      <c r="H1061" s="33">
        <v>9.2</v>
      </c>
      <c r="I1061" s="33">
        <v>7.6</v>
      </c>
    </row>
    <row r="1062" spans="2:9" ht="15.75" hidden="1">
      <c r="B1062" s="39" t="s">
        <v>69</v>
      </c>
      <c r="C1062" s="33">
        <v>1.7</v>
      </c>
      <c r="D1062" s="33">
        <v>2.7</v>
      </c>
      <c r="E1062" s="33">
        <v>1.9</v>
      </c>
      <c r="F1062" s="33">
        <v>23.6</v>
      </c>
      <c r="G1062" s="33">
        <v>9.8</v>
      </c>
      <c r="H1062" s="33">
        <v>8</v>
      </c>
      <c r="I1062" s="33">
        <v>8.1</v>
      </c>
    </row>
    <row r="1063" spans="2:9" ht="15.75" hidden="1">
      <c r="B1063" s="39" t="s">
        <v>144</v>
      </c>
      <c r="C1063" s="33">
        <v>2.5</v>
      </c>
      <c r="D1063" s="33">
        <v>2.5</v>
      </c>
      <c r="E1063" s="33">
        <v>1.6</v>
      </c>
      <c r="F1063" s="33">
        <v>29.7</v>
      </c>
      <c r="G1063" s="33">
        <v>10.9</v>
      </c>
      <c r="H1063" s="33">
        <v>9.1</v>
      </c>
      <c r="I1063" s="33">
        <v>7.3</v>
      </c>
    </row>
    <row r="1064" spans="2:9" ht="15.75" hidden="1">
      <c r="B1064" s="39" t="s">
        <v>145</v>
      </c>
      <c r="C1064" s="33">
        <v>7</v>
      </c>
      <c r="D1064" s="33">
        <v>1.5</v>
      </c>
      <c r="E1064" s="33">
        <v>1.9</v>
      </c>
      <c r="F1064" s="33">
        <v>20.5</v>
      </c>
      <c r="G1064" s="33">
        <v>10.3</v>
      </c>
      <c r="H1064" s="33">
        <v>13.3</v>
      </c>
      <c r="I1064" s="33">
        <v>83.3</v>
      </c>
    </row>
    <row r="1065" spans="2:9" ht="15.75" hidden="1">
      <c r="B1065" s="39" t="s">
        <v>73</v>
      </c>
      <c r="C1065" s="33">
        <v>0</v>
      </c>
      <c r="D1065" s="33">
        <v>2.3</v>
      </c>
      <c r="E1065" s="33">
        <v>0</v>
      </c>
      <c r="F1065" s="33">
        <v>18.8</v>
      </c>
      <c r="G1065" s="33">
        <v>9.4</v>
      </c>
      <c r="H1065" s="33">
        <v>15.6</v>
      </c>
      <c r="I1065" s="33">
        <v>0</v>
      </c>
    </row>
    <row r="1066" spans="2:9" ht="15.75" hidden="1">
      <c r="B1066" s="39" t="s">
        <v>147</v>
      </c>
      <c r="C1066" s="33">
        <v>0.4</v>
      </c>
      <c r="D1066" s="33">
        <v>0.4</v>
      </c>
      <c r="E1066" s="33">
        <v>0.6</v>
      </c>
      <c r="F1066" s="33">
        <v>9.9</v>
      </c>
      <c r="G1066" s="33">
        <v>5</v>
      </c>
      <c r="H1066" s="33">
        <v>3.3</v>
      </c>
      <c r="I1066" s="33">
        <v>6</v>
      </c>
    </row>
    <row r="1067" spans="2:9" ht="15.75" hidden="1">
      <c r="B1067" s="39" t="s">
        <v>148</v>
      </c>
      <c r="C1067" s="33">
        <v>1.5</v>
      </c>
      <c r="D1067" s="33">
        <v>4.3</v>
      </c>
      <c r="E1067" s="33">
        <v>3</v>
      </c>
      <c r="F1067" s="33">
        <v>13.9</v>
      </c>
      <c r="G1067" s="33">
        <v>8.6</v>
      </c>
      <c r="H1067" s="33">
        <v>5</v>
      </c>
      <c r="I1067" s="33">
        <v>6.5</v>
      </c>
    </row>
    <row r="1068" spans="2:9" ht="15.75" hidden="1">
      <c r="B1068" s="39" t="s">
        <v>149</v>
      </c>
      <c r="C1068" s="33">
        <v>0.4</v>
      </c>
      <c r="D1068" s="33">
        <v>0.8</v>
      </c>
      <c r="E1068" s="33">
        <v>1.2</v>
      </c>
      <c r="F1068" s="33">
        <v>9</v>
      </c>
      <c r="G1068" s="33">
        <v>3.3</v>
      </c>
      <c r="H1068" s="33">
        <v>1.3</v>
      </c>
      <c r="I1068" s="33">
        <v>4.3</v>
      </c>
    </row>
    <row r="1069" spans="2:9" ht="15.75" hidden="1">
      <c r="B1069" s="39" t="s">
        <v>150</v>
      </c>
      <c r="C1069" s="33">
        <v>0.2</v>
      </c>
      <c r="D1069" s="33">
        <v>8.1</v>
      </c>
      <c r="E1069" s="33">
        <v>5.1</v>
      </c>
      <c r="F1069" s="33">
        <v>14.7</v>
      </c>
      <c r="G1069" s="33">
        <v>8.3</v>
      </c>
      <c r="H1069" s="33">
        <v>4.6</v>
      </c>
      <c r="I1069" s="33">
        <v>7.4</v>
      </c>
    </row>
    <row r="1070" spans="2:9" ht="15.75" hidden="1">
      <c r="B1070" s="39" t="s">
        <v>151</v>
      </c>
      <c r="C1070" s="33">
        <v>0.3</v>
      </c>
      <c r="D1070" s="33">
        <v>2.2</v>
      </c>
      <c r="E1070" s="33">
        <v>0.6</v>
      </c>
      <c r="F1070" s="33">
        <v>10.2</v>
      </c>
      <c r="G1070" s="33">
        <v>7.6</v>
      </c>
      <c r="H1070" s="33">
        <v>7.3</v>
      </c>
      <c r="I1070" s="33">
        <v>2.2</v>
      </c>
    </row>
    <row r="1071" spans="2:12" s="11" customFormat="1" ht="15.75" hidden="1">
      <c r="B1071" s="14" t="s">
        <v>235</v>
      </c>
      <c r="C1071" s="1"/>
      <c r="D1071" s="1"/>
      <c r="E1071" s="1"/>
      <c r="F1071" s="1"/>
      <c r="G1071" s="1"/>
      <c r="H1071" s="1"/>
      <c r="I1071" s="1"/>
      <c r="J1071" s="43"/>
      <c r="K1071" s="43"/>
      <c r="L1071" s="13"/>
    </row>
    <row r="1072" spans="2:12" ht="15" customHeight="1" hidden="1">
      <c r="B1072" s="11"/>
      <c r="C1072" s="16"/>
      <c r="D1072" s="37"/>
      <c r="E1072" s="37"/>
      <c r="F1072" s="37"/>
      <c r="G1072" s="16"/>
      <c r="H1072" s="16"/>
      <c r="I1072" s="16"/>
      <c r="J1072" s="31"/>
      <c r="K1072" s="31"/>
      <c r="L1072" s="25"/>
    </row>
    <row r="1073" spans="2:13" ht="15" customHeight="1" hidden="1">
      <c r="B1073" s="341" t="s">
        <v>207</v>
      </c>
      <c r="C1073" s="341"/>
      <c r="D1073" s="341"/>
      <c r="E1073" s="341"/>
      <c r="F1073" s="341"/>
      <c r="G1073" s="341"/>
      <c r="H1073" s="341"/>
      <c r="I1073" s="341"/>
      <c r="J1073" s="341"/>
      <c r="K1073" s="341"/>
      <c r="L1073" s="341"/>
      <c r="M1073" s="341"/>
    </row>
    <row r="1074" spans="2:9" ht="15" customHeight="1" hidden="1">
      <c r="B1074" s="35"/>
      <c r="C1074" s="22" t="s">
        <v>208</v>
      </c>
      <c r="D1074" s="22" t="s">
        <v>209</v>
      </c>
      <c r="E1074" s="22" t="s">
        <v>210</v>
      </c>
      <c r="F1074" s="22" t="s">
        <v>211</v>
      </c>
      <c r="G1074" s="22" t="s">
        <v>212</v>
      </c>
      <c r="H1074" s="22" t="s">
        <v>213</v>
      </c>
      <c r="I1074" s="22" t="s">
        <v>214</v>
      </c>
    </row>
    <row r="1075" spans="2:9" ht="15.75" hidden="1">
      <c r="B1075" s="21" t="s">
        <v>74</v>
      </c>
      <c r="C1075" s="33">
        <v>0.8</v>
      </c>
      <c r="D1075" s="33">
        <v>1.5</v>
      </c>
      <c r="E1075" s="33">
        <v>1.4</v>
      </c>
      <c r="F1075" s="33">
        <v>13.4</v>
      </c>
      <c r="G1075" s="33">
        <v>6.9</v>
      </c>
      <c r="H1075" s="33">
        <v>4.8</v>
      </c>
      <c r="I1075" s="33">
        <v>6.4</v>
      </c>
    </row>
    <row r="1076" spans="2:9" ht="15.75" hidden="1">
      <c r="B1076" s="21" t="s">
        <v>186</v>
      </c>
      <c r="C1076" s="33">
        <v>0.4</v>
      </c>
      <c r="D1076" s="33">
        <v>1.3</v>
      </c>
      <c r="E1076" s="33">
        <v>1.2</v>
      </c>
      <c r="F1076" s="33">
        <v>13.7</v>
      </c>
      <c r="G1076" s="33">
        <v>6</v>
      </c>
      <c r="H1076" s="33">
        <v>4.7</v>
      </c>
      <c r="I1076" s="33">
        <v>5.2</v>
      </c>
    </row>
    <row r="1077" spans="2:9" ht="15.75" hidden="1">
      <c r="B1077" s="21" t="s">
        <v>187</v>
      </c>
      <c r="C1077" s="33">
        <v>0.5</v>
      </c>
      <c r="D1077" s="33">
        <v>1.2</v>
      </c>
      <c r="E1077" s="33">
        <v>1.2</v>
      </c>
      <c r="F1077" s="33">
        <v>11.6</v>
      </c>
      <c r="G1077" s="33">
        <v>6.4</v>
      </c>
      <c r="H1077" s="33">
        <v>3.9</v>
      </c>
      <c r="I1077" s="33">
        <v>5.9</v>
      </c>
    </row>
    <row r="1078" spans="2:9" ht="15" customHeight="1" hidden="1">
      <c r="B1078" s="39" t="s">
        <v>25</v>
      </c>
      <c r="C1078" s="33">
        <v>0.7</v>
      </c>
      <c r="D1078" s="33">
        <v>0.3</v>
      </c>
      <c r="E1078" s="33">
        <v>2.2</v>
      </c>
      <c r="F1078" s="33">
        <v>16.6</v>
      </c>
      <c r="G1078" s="33">
        <v>11</v>
      </c>
      <c r="H1078" s="33">
        <v>6.8</v>
      </c>
      <c r="I1078" s="33">
        <v>2.2</v>
      </c>
    </row>
    <row r="1079" spans="2:9" ht="15.75" hidden="1">
      <c r="B1079" s="39" t="s">
        <v>180</v>
      </c>
      <c r="C1079" s="33">
        <v>0.3</v>
      </c>
      <c r="D1079" s="33">
        <v>2.1</v>
      </c>
      <c r="E1079" s="33">
        <v>1.9</v>
      </c>
      <c r="F1079" s="33">
        <v>24.5</v>
      </c>
      <c r="G1079" s="33">
        <v>8.7</v>
      </c>
      <c r="H1079" s="33">
        <v>7.4</v>
      </c>
      <c r="I1079" s="33">
        <v>4.9</v>
      </c>
    </row>
    <row r="1080" spans="2:9" ht="15.75" hidden="1">
      <c r="B1080" s="39" t="s">
        <v>140</v>
      </c>
      <c r="C1080" s="33">
        <v>0</v>
      </c>
      <c r="D1080" s="33">
        <v>1.2</v>
      </c>
      <c r="E1080" s="33">
        <v>1.3</v>
      </c>
      <c r="F1080" s="33">
        <v>15</v>
      </c>
      <c r="G1080" s="33">
        <v>5.9</v>
      </c>
      <c r="H1080" s="33">
        <v>5.7</v>
      </c>
      <c r="I1080" s="33">
        <v>7.8</v>
      </c>
    </row>
    <row r="1081" spans="2:9" ht="15.75" hidden="1">
      <c r="B1081" s="39" t="s">
        <v>141</v>
      </c>
      <c r="C1081" s="33">
        <v>0.7</v>
      </c>
      <c r="D1081" s="33">
        <v>0.6</v>
      </c>
      <c r="E1081" s="33">
        <v>0.6</v>
      </c>
      <c r="F1081" s="33">
        <v>10.5</v>
      </c>
      <c r="G1081" s="33">
        <v>6.1</v>
      </c>
      <c r="H1081" s="33">
        <v>7.4</v>
      </c>
      <c r="I1081" s="33">
        <v>5.7</v>
      </c>
    </row>
    <row r="1082" spans="2:9" ht="15.75" hidden="1">
      <c r="B1082" s="39" t="s">
        <v>142</v>
      </c>
      <c r="C1082" s="33">
        <v>0.5</v>
      </c>
      <c r="D1082" s="33">
        <v>2.3</v>
      </c>
      <c r="E1082" s="33">
        <v>3.3</v>
      </c>
      <c r="F1082" s="33">
        <v>4.4</v>
      </c>
      <c r="G1082" s="33">
        <v>2.2</v>
      </c>
      <c r="H1082" s="33">
        <v>3.9</v>
      </c>
      <c r="I1082" s="33">
        <v>4.9</v>
      </c>
    </row>
    <row r="1083" spans="2:9" ht="15.75" hidden="1">
      <c r="B1083" s="39" t="s">
        <v>69</v>
      </c>
      <c r="C1083" s="33">
        <v>0.4</v>
      </c>
      <c r="D1083" s="33">
        <v>1.4</v>
      </c>
      <c r="E1083" s="33">
        <v>0.7</v>
      </c>
      <c r="F1083" s="33">
        <v>14.9</v>
      </c>
      <c r="G1083" s="33">
        <v>6.9</v>
      </c>
      <c r="H1083" s="33">
        <v>4</v>
      </c>
      <c r="I1083" s="33">
        <v>5.7</v>
      </c>
    </row>
    <row r="1084" spans="2:9" ht="15.75" hidden="1">
      <c r="B1084" s="39" t="s">
        <v>144</v>
      </c>
      <c r="C1084" s="33">
        <v>0.5</v>
      </c>
      <c r="D1084" s="33">
        <v>1.7</v>
      </c>
      <c r="E1084" s="33">
        <v>1.7</v>
      </c>
      <c r="F1084" s="33">
        <v>23.1</v>
      </c>
      <c r="G1084" s="33">
        <v>5.9</v>
      </c>
      <c r="H1084" s="33">
        <v>4</v>
      </c>
      <c r="I1084" s="33">
        <v>7.4</v>
      </c>
    </row>
    <row r="1085" spans="2:9" ht="15.75" hidden="1">
      <c r="B1085" s="39" t="s">
        <v>145</v>
      </c>
      <c r="C1085" s="33">
        <v>3</v>
      </c>
      <c r="D1085" s="33">
        <v>0.4</v>
      </c>
      <c r="E1085" s="33">
        <v>0.5</v>
      </c>
      <c r="F1085" s="33">
        <v>10.1</v>
      </c>
      <c r="G1085" s="33">
        <v>3.4</v>
      </c>
      <c r="H1085" s="33">
        <v>4.8</v>
      </c>
      <c r="I1085" s="33">
        <v>100</v>
      </c>
    </row>
    <row r="1086" spans="2:9" ht="15.75" hidden="1">
      <c r="B1086" s="39" t="s">
        <v>73</v>
      </c>
      <c r="C1086" s="33">
        <v>0</v>
      </c>
      <c r="D1086" s="33">
        <v>1.9</v>
      </c>
      <c r="E1086" s="33">
        <v>0.7</v>
      </c>
      <c r="F1086" s="33">
        <v>15.3</v>
      </c>
      <c r="G1086" s="33">
        <v>5.3</v>
      </c>
      <c r="H1086" s="33">
        <v>8</v>
      </c>
      <c r="I1086" s="33">
        <v>2</v>
      </c>
    </row>
    <row r="1087" spans="2:9" ht="15.75" hidden="1">
      <c r="B1087" s="39" t="s">
        <v>147</v>
      </c>
      <c r="C1087" s="33">
        <v>0</v>
      </c>
      <c r="D1087" s="33">
        <v>0.3</v>
      </c>
      <c r="E1087" s="33">
        <v>0.2</v>
      </c>
      <c r="F1087" s="33">
        <v>7.3</v>
      </c>
      <c r="G1087" s="33">
        <v>2.9</v>
      </c>
      <c r="H1087" s="33">
        <v>1.1</v>
      </c>
      <c r="I1087" s="33">
        <v>2.2</v>
      </c>
    </row>
    <row r="1088" spans="2:9" ht="15.75" hidden="1">
      <c r="B1088" s="39" t="s">
        <v>148</v>
      </c>
      <c r="C1088" s="33">
        <v>0.7</v>
      </c>
      <c r="D1088" s="33">
        <v>1.2</v>
      </c>
      <c r="E1088" s="33">
        <v>1.4</v>
      </c>
      <c r="F1088" s="33">
        <v>8.3</v>
      </c>
      <c r="G1088" s="33">
        <v>4.1</v>
      </c>
      <c r="H1088" s="33">
        <v>1.9</v>
      </c>
      <c r="I1088" s="33">
        <v>6.4</v>
      </c>
    </row>
    <row r="1089" spans="2:9" ht="15.75" hidden="1">
      <c r="B1089" s="39" t="s">
        <v>149</v>
      </c>
      <c r="C1089" s="33">
        <v>0.2</v>
      </c>
      <c r="D1089" s="33">
        <v>0.3</v>
      </c>
      <c r="E1089" s="33">
        <v>0.5</v>
      </c>
      <c r="F1089" s="33">
        <v>4.7</v>
      </c>
      <c r="G1089" s="33">
        <v>1.8</v>
      </c>
      <c r="H1089" s="33">
        <v>0.9</v>
      </c>
      <c r="I1089" s="33">
        <v>1.8</v>
      </c>
    </row>
    <row r="1090" spans="2:9" ht="15.75" hidden="1">
      <c r="B1090" s="39" t="s">
        <v>150</v>
      </c>
      <c r="C1090" s="33">
        <v>0.5</v>
      </c>
      <c r="D1090" s="33">
        <v>5.3</v>
      </c>
      <c r="E1090" s="33">
        <v>3.1</v>
      </c>
      <c r="F1090" s="33">
        <v>10.1</v>
      </c>
      <c r="G1090" s="33">
        <v>5.3</v>
      </c>
      <c r="H1090" s="33">
        <v>2.5</v>
      </c>
      <c r="I1090" s="33">
        <v>5.6</v>
      </c>
    </row>
    <row r="1091" spans="2:9" ht="15.75" hidden="1">
      <c r="B1091" s="39" t="s">
        <v>151</v>
      </c>
      <c r="C1091" s="33">
        <v>0.3</v>
      </c>
      <c r="D1091" s="33">
        <v>0</v>
      </c>
      <c r="E1091" s="33">
        <v>0</v>
      </c>
      <c r="F1091" s="33">
        <v>5.4</v>
      </c>
      <c r="G1091" s="33">
        <v>3.1</v>
      </c>
      <c r="H1091" s="33">
        <v>5.7</v>
      </c>
      <c r="I1091" s="33">
        <v>2.9</v>
      </c>
    </row>
    <row r="1092" spans="2:12" s="11" customFormat="1" ht="15.75" hidden="1">
      <c r="B1092" s="14" t="s">
        <v>235</v>
      </c>
      <c r="C1092" s="1"/>
      <c r="D1092" s="1"/>
      <c r="E1092" s="1"/>
      <c r="F1092" s="1"/>
      <c r="G1092" s="1"/>
      <c r="H1092" s="1"/>
      <c r="I1092" s="1"/>
      <c r="J1092" s="43"/>
      <c r="K1092" s="43"/>
      <c r="L1092" s="13"/>
    </row>
    <row r="1093" spans="2:12" ht="15" customHeight="1" hidden="1">
      <c r="B1093" s="11"/>
      <c r="C1093" s="57"/>
      <c r="D1093" s="57"/>
      <c r="E1093" s="57"/>
      <c r="F1093" s="57"/>
      <c r="G1093" s="57"/>
      <c r="H1093" s="57"/>
      <c r="I1093" s="57"/>
      <c r="J1093" s="31"/>
      <c r="K1093" s="31"/>
      <c r="L1093" s="25"/>
    </row>
    <row r="1094" spans="2:13" s="127" customFormat="1" ht="15" customHeight="1" hidden="1">
      <c r="B1094" s="341" t="s">
        <v>333</v>
      </c>
      <c r="C1094" s="341"/>
      <c r="D1094" s="341"/>
      <c r="E1094" s="341"/>
      <c r="F1094" s="341"/>
      <c r="G1094" s="341"/>
      <c r="H1094" s="341"/>
      <c r="I1094" s="341"/>
      <c r="J1094" s="341"/>
      <c r="K1094" s="341"/>
      <c r="L1094" s="341"/>
      <c r="M1094" s="341"/>
    </row>
    <row r="1095" spans="2:9" s="127" customFormat="1" ht="15" customHeight="1" hidden="1">
      <c r="B1095" s="35"/>
      <c r="C1095" s="22" t="s">
        <v>72</v>
      </c>
      <c r="D1095" s="22" t="s">
        <v>184</v>
      </c>
      <c r="E1095" s="22" t="s">
        <v>273</v>
      </c>
      <c r="F1095" s="22" t="s">
        <v>185</v>
      </c>
      <c r="G1095" s="22" t="s">
        <v>275</v>
      </c>
      <c r="H1095" s="22" t="s">
        <v>272</v>
      </c>
      <c r="I1095" s="22" t="s">
        <v>263</v>
      </c>
    </row>
    <row r="1096" spans="2:10" s="11" customFormat="1" ht="15.75" hidden="1">
      <c r="B1096" s="21" t="s">
        <v>74</v>
      </c>
      <c r="C1096" s="33">
        <f aca="true" t="shared" si="4" ref="C1096:C1112">C529</f>
        <v>1</v>
      </c>
      <c r="D1096" s="33">
        <f aca="true" t="shared" si="5" ref="D1096:D1112">C550</f>
        <v>1.4</v>
      </c>
      <c r="E1096" s="33">
        <f aca="true" t="shared" si="6" ref="E1096:E1112">C571</f>
        <v>1.1</v>
      </c>
      <c r="F1096" s="33">
        <f aca="true" t="shared" si="7" ref="F1096:F1112">C592</f>
        <v>0.6</v>
      </c>
      <c r="G1096" s="33">
        <f aca="true" t="shared" si="8" ref="G1096:G1112">C676</f>
        <v>1.3</v>
      </c>
      <c r="H1096" s="33">
        <f aca="true" t="shared" si="9" ref="H1096:H1112">C697</f>
        <v>0.6</v>
      </c>
      <c r="I1096" s="33">
        <f aca="true" t="shared" si="10" ref="I1096:I1112">C655</f>
        <v>1.3</v>
      </c>
      <c r="J1096" s="126"/>
    </row>
    <row r="1097" spans="2:9" s="127" customFormat="1" ht="15.75" hidden="1">
      <c r="B1097" s="21" t="s">
        <v>186</v>
      </c>
      <c r="C1097" s="33">
        <f t="shared" si="4"/>
        <v>0.8</v>
      </c>
      <c r="D1097" s="33">
        <f t="shared" si="5"/>
        <v>0.9</v>
      </c>
      <c r="E1097" s="33">
        <f t="shared" si="6"/>
        <v>1</v>
      </c>
      <c r="F1097" s="33">
        <f t="shared" si="7"/>
        <v>0.5</v>
      </c>
      <c r="G1097" s="33">
        <f t="shared" si="8"/>
        <v>1</v>
      </c>
      <c r="H1097" s="33">
        <f t="shared" si="9"/>
        <v>0.5</v>
      </c>
      <c r="I1097" s="33">
        <f t="shared" si="10"/>
        <v>1.1</v>
      </c>
    </row>
    <row r="1098" spans="2:9" s="127" customFormat="1" ht="15.75" hidden="1">
      <c r="B1098" s="21" t="s">
        <v>187</v>
      </c>
      <c r="C1098" s="33">
        <f t="shared" si="4"/>
        <v>0.7</v>
      </c>
      <c r="D1098" s="33">
        <f t="shared" si="5"/>
        <v>0.9</v>
      </c>
      <c r="E1098" s="33">
        <f t="shared" si="6"/>
        <v>0.7</v>
      </c>
      <c r="F1098" s="33">
        <f t="shared" si="7"/>
        <v>0.6</v>
      </c>
      <c r="G1098" s="33">
        <f t="shared" si="8"/>
        <v>0.9</v>
      </c>
      <c r="H1098" s="33">
        <f t="shared" si="9"/>
        <v>0.4</v>
      </c>
      <c r="I1098" s="33">
        <f t="shared" si="10"/>
        <v>0.9</v>
      </c>
    </row>
    <row r="1099" spans="2:9" s="127" customFormat="1" ht="15" customHeight="1" hidden="1">
      <c r="B1099" s="39" t="s">
        <v>25</v>
      </c>
      <c r="C1099" s="33">
        <f t="shared" si="4"/>
        <v>0.4</v>
      </c>
      <c r="D1099" s="33">
        <f t="shared" si="5"/>
        <v>0.3</v>
      </c>
      <c r="E1099" s="33">
        <f t="shared" si="6"/>
        <v>0.9</v>
      </c>
      <c r="F1099" s="33">
        <f t="shared" si="7"/>
        <v>0</v>
      </c>
      <c r="G1099" s="33">
        <f t="shared" si="8"/>
        <v>0.3</v>
      </c>
      <c r="H1099" s="33">
        <f t="shared" si="9"/>
        <v>0.4</v>
      </c>
      <c r="I1099" s="33">
        <f t="shared" si="10"/>
        <v>0.3</v>
      </c>
    </row>
    <row r="1100" spans="2:9" s="127" customFormat="1" ht="15.75" hidden="1">
      <c r="B1100" s="39" t="s">
        <v>180</v>
      </c>
      <c r="C1100" s="33">
        <f t="shared" si="4"/>
        <v>1.6</v>
      </c>
      <c r="D1100" s="33">
        <f t="shared" si="5"/>
        <v>1.4</v>
      </c>
      <c r="E1100" s="33">
        <f t="shared" si="6"/>
        <v>1.6</v>
      </c>
      <c r="F1100" s="33">
        <f t="shared" si="7"/>
        <v>1.8</v>
      </c>
      <c r="G1100" s="33">
        <f t="shared" si="8"/>
        <v>2.2</v>
      </c>
      <c r="H1100" s="33">
        <f t="shared" si="9"/>
        <v>0.9</v>
      </c>
      <c r="I1100" s="33">
        <f t="shared" si="10"/>
        <v>1.5</v>
      </c>
    </row>
    <row r="1101" spans="2:9" s="127" customFormat="1" ht="15.75" hidden="1">
      <c r="B1101" s="39" t="s">
        <v>140</v>
      </c>
      <c r="C1101" s="33">
        <f t="shared" si="4"/>
        <v>0.9</v>
      </c>
      <c r="D1101" s="33">
        <f t="shared" si="5"/>
        <v>2.2</v>
      </c>
      <c r="E1101" s="33">
        <f t="shared" si="6"/>
        <v>0.9</v>
      </c>
      <c r="F1101" s="33">
        <f t="shared" si="7"/>
        <v>0.7</v>
      </c>
      <c r="G1101" s="33">
        <f t="shared" si="8"/>
        <v>0.8</v>
      </c>
      <c r="H1101" s="33">
        <f t="shared" si="9"/>
        <v>1.1</v>
      </c>
      <c r="I1101" s="33">
        <f t="shared" si="10"/>
        <v>1.6</v>
      </c>
    </row>
    <row r="1102" spans="2:9" s="127" customFormat="1" ht="15.75" hidden="1">
      <c r="B1102" s="39" t="s">
        <v>141</v>
      </c>
      <c r="C1102" s="33">
        <f t="shared" si="4"/>
        <v>1</v>
      </c>
      <c r="D1102" s="33">
        <f t="shared" si="5"/>
        <v>1.1</v>
      </c>
      <c r="E1102" s="33">
        <f t="shared" si="6"/>
        <v>1</v>
      </c>
      <c r="F1102" s="33">
        <f t="shared" si="7"/>
        <v>0</v>
      </c>
      <c r="G1102" s="33">
        <f t="shared" si="8"/>
        <v>1.4</v>
      </c>
      <c r="H1102" s="33">
        <f t="shared" si="9"/>
        <v>0.6</v>
      </c>
      <c r="I1102" s="33">
        <f t="shared" si="10"/>
        <v>1.9</v>
      </c>
    </row>
    <row r="1103" spans="2:9" s="127" customFormat="1" ht="15.75" hidden="1">
      <c r="B1103" s="39" t="s">
        <v>142</v>
      </c>
      <c r="C1103" s="33">
        <f t="shared" si="4"/>
        <v>1.1</v>
      </c>
      <c r="D1103" s="33">
        <f t="shared" si="5"/>
        <v>0.5</v>
      </c>
      <c r="E1103" s="33">
        <f t="shared" si="6"/>
        <v>0.5</v>
      </c>
      <c r="F1103" s="33">
        <f t="shared" si="7"/>
        <v>6.2</v>
      </c>
      <c r="G1103" s="33">
        <f t="shared" si="8"/>
        <v>1.2</v>
      </c>
      <c r="H1103" s="33">
        <f t="shared" si="9"/>
        <v>0.9</v>
      </c>
      <c r="I1103" s="33">
        <f t="shared" si="10"/>
        <v>0.9</v>
      </c>
    </row>
    <row r="1104" spans="2:9" s="127" customFormat="1" ht="15.75" hidden="1">
      <c r="B1104" s="39" t="s">
        <v>69</v>
      </c>
      <c r="C1104" s="33">
        <f t="shared" si="4"/>
        <v>0.4</v>
      </c>
      <c r="D1104" s="33">
        <f t="shared" si="5"/>
        <v>0.4</v>
      </c>
      <c r="E1104" s="33">
        <f t="shared" si="6"/>
        <v>0.5</v>
      </c>
      <c r="F1104" s="33">
        <f t="shared" si="7"/>
        <v>0.1</v>
      </c>
      <c r="G1104" s="33">
        <f t="shared" si="8"/>
        <v>0.6</v>
      </c>
      <c r="H1104" s="33">
        <f t="shared" si="9"/>
        <v>0.2</v>
      </c>
      <c r="I1104" s="33">
        <f t="shared" si="10"/>
        <v>0.4</v>
      </c>
    </row>
    <row r="1105" spans="2:9" s="127" customFormat="1" ht="15.75" hidden="1">
      <c r="B1105" s="39" t="s">
        <v>144</v>
      </c>
      <c r="C1105" s="33">
        <f t="shared" si="4"/>
        <v>0.4</v>
      </c>
      <c r="D1105" s="33">
        <f t="shared" si="5"/>
        <v>0.3</v>
      </c>
      <c r="E1105" s="33">
        <f t="shared" si="6"/>
        <v>0.4</v>
      </c>
      <c r="F1105" s="33">
        <f t="shared" si="7"/>
        <v>0.9</v>
      </c>
      <c r="G1105" s="33">
        <f t="shared" si="8"/>
        <v>0.6</v>
      </c>
      <c r="H1105" s="33">
        <f t="shared" si="9"/>
        <v>0.3</v>
      </c>
      <c r="I1105" s="33">
        <f t="shared" si="10"/>
        <v>0.4</v>
      </c>
    </row>
    <row r="1106" spans="2:9" s="127" customFormat="1" ht="15.75" hidden="1">
      <c r="B1106" s="39" t="s">
        <v>145</v>
      </c>
      <c r="C1106" s="33">
        <f t="shared" si="4"/>
        <v>3.7</v>
      </c>
      <c r="D1106" s="33">
        <f t="shared" si="5"/>
        <v>4.5</v>
      </c>
      <c r="E1106" s="33">
        <f t="shared" si="6"/>
        <v>1.1</v>
      </c>
      <c r="F1106" s="33">
        <f t="shared" si="7"/>
        <v>0</v>
      </c>
      <c r="G1106" s="33">
        <f t="shared" si="8"/>
        <v>4.3</v>
      </c>
      <c r="H1106" s="33">
        <f t="shared" si="9"/>
        <v>3.2</v>
      </c>
      <c r="I1106" s="33">
        <f t="shared" si="10"/>
        <v>3.7</v>
      </c>
    </row>
    <row r="1107" spans="2:9" s="127" customFormat="1" ht="15.75" hidden="1">
      <c r="B1107" s="39" t="s">
        <v>73</v>
      </c>
      <c r="C1107" s="33">
        <f t="shared" si="4"/>
        <v>0.5</v>
      </c>
      <c r="D1107" s="33">
        <f t="shared" si="5"/>
        <v>0</v>
      </c>
      <c r="E1107" s="33">
        <f t="shared" si="6"/>
        <v>0</v>
      </c>
      <c r="F1107" s="33">
        <f t="shared" si="7"/>
        <v>1.2</v>
      </c>
      <c r="G1107" s="33">
        <f t="shared" si="8"/>
        <v>0.5</v>
      </c>
      <c r="H1107" s="33">
        <f t="shared" si="9"/>
        <v>0.5</v>
      </c>
      <c r="I1107" s="33">
        <f t="shared" si="10"/>
        <v>0</v>
      </c>
    </row>
    <row r="1108" spans="2:9" s="127" customFormat="1" ht="15.75" hidden="1">
      <c r="B1108" s="39" t="s">
        <v>147</v>
      </c>
      <c r="C1108" s="33">
        <f t="shared" si="4"/>
        <v>0.1</v>
      </c>
      <c r="D1108" s="33">
        <f t="shared" si="5"/>
        <v>0.4</v>
      </c>
      <c r="E1108" s="33">
        <f t="shared" si="6"/>
        <v>0</v>
      </c>
      <c r="F1108" s="33">
        <f t="shared" si="7"/>
        <v>0</v>
      </c>
      <c r="G1108" s="33">
        <f t="shared" si="8"/>
        <v>0.1</v>
      </c>
      <c r="H1108" s="33">
        <f t="shared" si="9"/>
        <v>0</v>
      </c>
      <c r="I1108" s="33">
        <f t="shared" si="10"/>
        <v>0</v>
      </c>
    </row>
    <row r="1109" spans="2:9" s="127" customFormat="1" ht="15.75" hidden="1">
      <c r="B1109" s="39" t="s">
        <v>148</v>
      </c>
      <c r="C1109" s="33">
        <f t="shared" si="4"/>
        <v>0.7</v>
      </c>
      <c r="D1109" s="33">
        <f t="shared" si="5"/>
        <v>0.1</v>
      </c>
      <c r="E1109" s="33">
        <f t="shared" si="6"/>
        <v>1.2</v>
      </c>
      <c r="F1109" s="33">
        <f t="shared" si="7"/>
        <v>0.6</v>
      </c>
      <c r="G1109" s="33">
        <f t="shared" si="8"/>
        <v>1</v>
      </c>
      <c r="H1109" s="33">
        <f t="shared" si="9"/>
        <v>0.4</v>
      </c>
      <c r="I1109" s="33">
        <f t="shared" si="10"/>
        <v>1.1</v>
      </c>
    </row>
    <row r="1110" spans="2:9" s="127" customFormat="1" ht="15.75" hidden="1">
      <c r="B1110" s="39" t="s">
        <v>149</v>
      </c>
      <c r="C1110" s="33">
        <f t="shared" si="4"/>
        <v>0.4</v>
      </c>
      <c r="D1110" s="33">
        <f t="shared" si="5"/>
        <v>0.7</v>
      </c>
      <c r="E1110" s="33">
        <f t="shared" si="6"/>
        <v>0.6</v>
      </c>
      <c r="F1110" s="33">
        <f t="shared" si="7"/>
        <v>0.4</v>
      </c>
      <c r="G1110" s="33">
        <f t="shared" si="8"/>
        <v>0.7</v>
      </c>
      <c r="H1110" s="33">
        <f t="shared" si="9"/>
        <v>0.2</v>
      </c>
      <c r="I1110" s="33">
        <f t="shared" si="10"/>
        <v>0.4</v>
      </c>
    </row>
    <row r="1111" spans="2:9" s="127" customFormat="1" ht="15.75" hidden="1">
      <c r="B1111" s="39" t="s">
        <v>150</v>
      </c>
      <c r="C1111" s="33">
        <f t="shared" si="4"/>
        <v>0.1</v>
      </c>
      <c r="D1111" s="33">
        <f t="shared" si="5"/>
        <v>0.2</v>
      </c>
      <c r="E1111" s="33">
        <f t="shared" si="6"/>
        <v>0.3</v>
      </c>
      <c r="F1111" s="33">
        <f t="shared" si="7"/>
        <v>0</v>
      </c>
      <c r="G1111" s="33">
        <f t="shared" si="8"/>
        <v>0.2</v>
      </c>
      <c r="H1111" s="33">
        <f t="shared" si="9"/>
        <v>0.1</v>
      </c>
      <c r="I1111" s="33">
        <f t="shared" si="10"/>
        <v>0.2</v>
      </c>
    </row>
    <row r="1112" spans="2:9" s="127" customFormat="1" ht="15.75" hidden="1">
      <c r="B1112" s="39" t="s">
        <v>151</v>
      </c>
      <c r="C1112" s="33">
        <f t="shared" si="4"/>
        <v>0.1</v>
      </c>
      <c r="D1112" s="33">
        <f t="shared" si="5"/>
        <v>0</v>
      </c>
      <c r="E1112" s="33">
        <f t="shared" si="6"/>
        <v>0</v>
      </c>
      <c r="F1112" s="33">
        <f t="shared" si="7"/>
        <v>0.2</v>
      </c>
      <c r="G1112" s="33">
        <f t="shared" si="8"/>
        <v>0.2</v>
      </c>
      <c r="H1112" s="33">
        <f t="shared" si="9"/>
        <v>0</v>
      </c>
      <c r="I1112" s="33">
        <f t="shared" si="10"/>
        <v>0</v>
      </c>
    </row>
    <row r="1113" spans="2:12" s="11" customFormat="1" ht="15.75" hidden="1">
      <c r="B1113" s="14" t="s">
        <v>332</v>
      </c>
      <c r="C1113" s="127"/>
      <c r="D1113" s="127"/>
      <c r="E1113" s="127"/>
      <c r="F1113" s="127"/>
      <c r="G1113" s="127"/>
      <c r="H1113" s="127"/>
      <c r="I1113" s="127"/>
      <c r="J1113" s="43"/>
      <c r="K1113" s="43"/>
      <c r="L1113" s="13"/>
    </row>
    <row r="1114" spans="2:12" s="11" customFormat="1" ht="15.75" hidden="1">
      <c r="B1114" s="14"/>
      <c r="C1114" s="127"/>
      <c r="D1114" s="127"/>
      <c r="E1114" s="127"/>
      <c r="F1114" s="127"/>
      <c r="G1114" s="127"/>
      <c r="H1114" s="127"/>
      <c r="I1114" s="127"/>
      <c r="J1114" s="43"/>
      <c r="K1114" s="43"/>
      <c r="L1114" s="13"/>
    </row>
    <row r="1115" spans="2:13" s="127" customFormat="1" ht="15" customHeight="1" hidden="1">
      <c r="B1115" s="341" t="s">
        <v>334</v>
      </c>
      <c r="C1115" s="341"/>
      <c r="D1115" s="341"/>
      <c r="E1115" s="341"/>
      <c r="F1115" s="341"/>
      <c r="G1115" s="341"/>
      <c r="H1115" s="341"/>
      <c r="I1115" s="341"/>
      <c r="J1115" s="341"/>
      <c r="K1115" s="341"/>
      <c r="L1115" s="341"/>
      <c r="M1115" s="341"/>
    </row>
    <row r="1116" spans="2:9" s="127" customFormat="1" ht="15" customHeight="1" hidden="1">
      <c r="B1116" s="35"/>
      <c r="C1116" s="22" t="s">
        <v>72</v>
      </c>
      <c r="D1116" s="22" t="s">
        <v>184</v>
      </c>
      <c r="E1116" s="22" t="s">
        <v>273</v>
      </c>
      <c r="F1116" s="22" t="s">
        <v>185</v>
      </c>
      <c r="G1116" s="22" t="s">
        <v>275</v>
      </c>
      <c r="H1116" s="22" t="s">
        <v>272</v>
      </c>
      <c r="I1116" s="22" t="s">
        <v>263</v>
      </c>
    </row>
    <row r="1117" spans="2:9" s="127" customFormat="1" ht="15.75" hidden="1">
      <c r="B1117" s="21" t="s">
        <v>74</v>
      </c>
      <c r="C1117" s="33">
        <f aca="true" t="shared" si="11" ref="C1117:C1133">D529</f>
        <v>1.5</v>
      </c>
      <c r="D1117" s="33">
        <f aca="true" t="shared" si="12" ref="D1117:D1133">D550</f>
        <v>2.1</v>
      </c>
      <c r="E1117" s="33">
        <f aca="true" t="shared" si="13" ref="E1117:E1133">D571</f>
        <v>1.9</v>
      </c>
      <c r="F1117" s="33">
        <f aca="true" t="shared" si="14" ref="F1117:F1133">D592</f>
        <v>0.9</v>
      </c>
      <c r="G1117" s="33">
        <f aca="true" t="shared" si="15" ref="G1117:G1133">D676</f>
        <v>1.9</v>
      </c>
      <c r="H1117" s="33">
        <f aca="true" t="shared" si="16" ref="H1117:H1133">D697</f>
        <v>1.1</v>
      </c>
      <c r="I1117" s="33">
        <f aca="true" t="shared" si="17" ref="I1117:I1133">D655</f>
        <v>2</v>
      </c>
    </row>
    <row r="1118" spans="2:9" s="127" customFormat="1" ht="15.75" hidden="1">
      <c r="B1118" s="21" t="s">
        <v>186</v>
      </c>
      <c r="C1118" s="33">
        <f t="shared" si="11"/>
        <v>1.6</v>
      </c>
      <c r="D1118" s="33">
        <f t="shared" si="12"/>
        <v>2.2</v>
      </c>
      <c r="E1118" s="33">
        <f t="shared" si="13"/>
        <v>2.1</v>
      </c>
      <c r="F1118" s="33">
        <f t="shared" si="14"/>
        <v>0.8</v>
      </c>
      <c r="G1118" s="33">
        <f t="shared" si="15"/>
        <v>2.1</v>
      </c>
      <c r="H1118" s="33">
        <f t="shared" si="16"/>
        <v>1</v>
      </c>
      <c r="I1118" s="33">
        <f t="shared" si="17"/>
        <v>2.2</v>
      </c>
    </row>
    <row r="1119" spans="2:9" s="127" customFormat="1" ht="15.75" hidden="1">
      <c r="B1119" s="21" t="s">
        <v>187</v>
      </c>
      <c r="C1119" s="33">
        <f t="shared" si="11"/>
        <v>1.3</v>
      </c>
      <c r="D1119" s="33">
        <f t="shared" si="12"/>
        <v>1.6</v>
      </c>
      <c r="E1119" s="33">
        <f t="shared" si="13"/>
        <v>1.6</v>
      </c>
      <c r="F1119" s="33">
        <f t="shared" si="14"/>
        <v>1.1</v>
      </c>
      <c r="G1119" s="33">
        <f t="shared" si="15"/>
        <v>1.6</v>
      </c>
      <c r="H1119" s="33">
        <f t="shared" si="16"/>
        <v>0.9</v>
      </c>
      <c r="I1119" s="33">
        <f t="shared" si="17"/>
        <v>1.9</v>
      </c>
    </row>
    <row r="1120" spans="2:9" s="127" customFormat="1" ht="15" customHeight="1" hidden="1">
      <c r="B1120" s="39" t="s">
        <v>25</v>
      </c>
      <c r="C1120" s="33">
        <f t="shared" si="11"/>
        <v>2.7</v>
      </c>
      <c r="D1120" s="33">
        <f t="shared" si="12"/>
        <v>2.8</v>
      </c>
      <c r="E1120" s="33">
        <f t="shared" si="13"/>
        <v>2.3</v>
      </c>
      <c r="F1120" s="33">
        <f t="shared" si="14"/>
        <v>2.7</v>
      </c>
      <c r="G1120" s="33">
        <f t="shared" si="15"/>
        <v>4.7</v>
      </c>
      <c r="H1120" s="33">
        <f t="shared" si="16"/>
        <v>0</v>
      </c>
      <c r="I1120" s="33">
        <f t="shared" si="17"/>
        <v>3.8</v>
      </c>
    </row>
    <row r="1121" spans="2:9" s="127" customFormat="1" ht="15.75" hidden="1">
      <c r="B1121" s="39" t="s">
        <v>180</v>
      </c>
      <c r="C1121" s="33">
        <f t="shared" si="11"/>
        <v>3.2</v>
      </c>
      <c r="D1121" s="33">
        <f t="shared" si="12"/>
        <v>3</v>
      </c>
      <c r="E1121" s="33">
        <f t="shared" si="13"/>
        <v>3.4</v>
      </c>
      <c r="F1121" s="33">
        <f t="shared" si="14"/>
        <v>2.1</v>
      </c>
      <c r="G1121" s="33">
        <f t="shared" si="15"/>
        <v>4.4</v>
      </c>
      <c r="H1121" s="33">
        <f t="shared" si="16"/>
        <v>1.9</v>
      </c>
      <c r="I1121" s="33">
        <f t="shared" si="17"/>
        <v>3.1</v>
      </c>
    </row>
    <row r="1122" spans="2:9" s="127" customFormat="1" ht="15.75" hidden="1">
      <c r="B1122" s="39" t="s">
        <v>140</v>
      </c>
      <c r="C1122" s="33">
        <f t="shared" si="11"/>
        <v>0.8</v>
      </c>
      <c r="D1122" s="33">
        <f t="shared" si="12"/>
        <v>1.2</v>
      </c>
      <c r="E1122" s="33">
        <f t="shared" si="13"/>
        <v>1.1</v>
      </c>
      <c r="F1122" s="33">
        <f t="shared" si="14"/>
        <v>0.6</v>
      </c>
      <c r="G1122" s="33">
        <f t="shared" si="15"/>
        <v>1.1</v>
      </c>
      <c r="H1122" s="33">
        <f t="shared" si="16"/>
        <v>0.6</v>
      </c>
      <c r="I1122" s="33">
        <f t="shared" si="17"/>
        <v>1.8</v>
      </c>
    </row>
    <row r="1123" spans="2:9" s="127" customFormat="1" ht="15.75" hidden="1">
      <c r="B1123" s="39" t="s">
        <v>141</v>
      </c>
      <c r="C1123" s="33">
        <f t="shared" si="11"/>
        <v>2.6</v>
      </c>
      <c r="D1123" s="33">
        <f t="shared" si="12"/>
        <v>2.4</v>
      </c>
      <c r="E1123" s="33">
        <f t="shared" si="13"/>
        <v>5.1</v>
      </c>
      <c r="F1123" s="33">
        <f t="shared" si="14"/>
        <v>0</v>
      </c>
      <c r="G1123" s="33">
        <f t="shared" si="15"/>
        <v>4.1</v>
      </c>
      <c r="H1123" s="33">
        <f t="shared" si="16"/>
        <v>0.9</v>
      </c>
      <c r="I1123" s="33">
        <f t="shared" si="17"/>
        <v>3.6</v>
      </c>
    </row>
    <row r="1124" spans="2:9" s="127" customFormat="1" ht="15.75" hidden="1">
      <c r="B1124" s="39" t="s">
        <v>142</v>
      </c>
      <c r="C1124" s="33">
        <f t="shared" si="11"/>
        <v>2.5</v>
      </c>
      <c r="D1124" s="33">
        <f t="shared" si="12"/>
        <v>2.5</v>
      </c>
      <c r="E1124" s="33">
        <f t="shared" si="13"/>
        <v>3</v>
      </c>
      <c r="F1124" s="33">
        <f t="shared" si="14"/>
        <v>1</v>
      </c>
      <c r="G1124" s="33">
        <f t="shared" si="15"/>
        <v>3.1</v>
      </c>
      <c r="H1124" s="33">
        <f t="shared" si="16"/>
        <v>1.8</v>
      </c>
      <c r="I1124" s="33">
        <f t="shared" si="17"/>
        <v>3.4</v>
      </c>
    </row>
    <row r="1125" spans="2:9" s="127" customFormat="1" ht="15.75" hidden="1">
      <c r="B1125" s="39" t="s">
        <v>69</v>
      </c>
      <c r="C1125" s="33">
        <f t="shared" si="11"/>
        <v>1.1</v>
      </c>
      <c r="D1125" s="33">
        <f t="shared" si="12"/>
        <v>1.3</v>
      </c>
      <c r="E1125" s="33">
        <f t="shared" si="13"/>
        <v>1</v>
      </c>
      <c r="F1125" s="33">
        <f t="shared" si="14"/>
        <v>0.9</v>
      </c>
      <c r="G1125" s="33">
        <f t="shared" si="15"/>
        <v>1.3</v>
      </c>
      <c r="H1125" s="33">
        <f t="shared" si="16"/>
        <v>0.9</v>
      </c>
      <c r="I1125" s="33">
        <f t="shared" si="17"/>
        <v>0.9</v>
      </c>
    </row>
    <row r="1126" spans="2:9" s="127" customFormat="1" ht="15.75" hidden="1">
      <c r="B1126" s="39" t="s">
        <v>144</v>
      </c>
      <c r="C1126" s="33">
        <f t="shared" si="11"/>
        <v>0.8</v>
      </c>
      <c r="D1126" s="33">
        <f t="shared" si="12"/>
        <v>1</v>
      </c>
      <c r="E1126" s="33">
        <f t="shared" si="13"/>
        <v>0.7</v>
      </c>
      <c r="F1126" s="33">
        <f t="shared" si="14"/>
        <v>1</v>
      </c>
      <c r="G1126" s="33">
        <f t="shared" si="15"/>
        <v>0.7</v>
      </c>
      <c r="H1126" s="33">
        <f t="shared" si="16"/>
        <v>0.9</v>
      </c>
      <c r="I1126" s="33">
        <f t="shared" si="17"/>
        <v>0.9</v>
      </c>
    </row>
    <row r="1127" spans="2:9" s="127" customFormat="1" ht="15.75" hidden="1">
      <c r="B1127" s="39" t="s">
        <v>145</v>
      </c>
      <c r="C1127" s="33">
        <f t="shared" si="11"/>
        <v>4</v>
      </c>
      <c r="D1127" s="33">
        <f t="shared" si="12"/>
        <v>5.1</v>
      </c>
      <c r="E1127" s="33">
        <f t="shared" si="13"/>
        <v>0</v>
      </c>
      <c r="F1127" s="33">
        <f t="shared" si="14"/>
        <v>0</v>
      </c>
      <c r="G1127" s="33">
        <f t="shared" si="15"/>
        <v>4.3</v>
      </c>
      <c r="H1127" s="33">
        <f t="shared" si="16"/>
        <v>3.6</v>
      </c>
      <c r="I1127" s="33">
        <f t="shared" si="17"/>
        <v>5</v>
      </c>
    </row>
    <row r="1128" spans="2:9" s="127" customFormat="1" ht="15.75" hidden="1">
      <c r="B1128" s="39" t="s">
        <v>73</v>
      </c>
      <c r="C1128" s="33">
        <f t="shared" si="11"/>
        <v>1.6</v>
      </c>
      <c r="D1128" s="33">
        <f t="shared" si="12"/>
        <v>1.7</v>
      </c>
      <c r="E1128" s="33">
        <f t="shared" si="13"/>
        <v>2.8</v>
      </c>
      <c r="F1128" s="33">
        <f t="shared" si="14"/>
        <v>1.6</v>
      </c>
      <c r="G1128" s="33">
        <f t="shared" si="15"/>
        <v>3.1</v>
      </c>
      <c r="H1128" s="33">
        <f t="shared" si="16"/>
        <v>0</v>
      </c>
      <c r="I1128" s="33">
        <f t="shared" si="17"/>
        <v>2.2</v>
      </c>
    </row>
    <row r="1129" spans="2:9" s="127" customFormat="1" ht="15.75" hidden="1">
      <c r="B1129" s="39" t="s">
        <v>147</v>
      </c>
      <c r="C1129" s="33">
        <f t="shared" si="11"/>
        <v>0.1</v>
      </c>
      <c r="D1129" s="33">
        <f t="shared" si="12"/>
        <v>0.5</v>
      </c>
      <c r="E1129" s="33">
        <f t="shared" si="13"/>
        <v>0</v>
      </c>
      <c r="F1129" s="33">
        <f t="shared" si="14"/>
        <v>0.1</v>
      </c>
      <c r="G1129" s="33">
        <f t="shared" si="15"/>
        <v>0.2</v>
      </c>
      <c r="H1129" s="33">
        <f t="shared" si="16"/>
        <v>0</v>
      </c>
      <c r="I1129" s="33">
        <f t="shared" si="17"/>
        <v>0.5</v>
      </c>
    </row>
    <row r="1130" spans="2:9" s="127" customFormat="1" ht="15.75" hidden="1">
      <c r="B1130" s="39" t="s">
        <v>148</v>
      </c>
      <c r="C1130" s="33">
        <f t="shared" si="11"/>
        <v>1.1</v>
      </c>
      <c r="D1130" s="33">
        <f t="shared" si="12"/>
        <v>1.1</v>
      </c>
      <c r="E1130" s="33">
        <f t="shared" si="13"/>
        <v>0.9</v>
      </c>
      <c r="F1130" s="33">
        <f t="shared" si="14"/>
        <v>1.3</v>
      </c>
      <c r="G1130" s="33">
        <f t="shared" si="15"/>
        <v>1.4</v>
      </c>
      <c r="H1130" s="33">
        <f t="shared" si="16"/>
        <v>0.7</v>
      </c>
      <c r="I1130" s="33">
        <f t="shared" si="17"/>
        <v>1.1</v>
      </c>
    </row>
    <row r="1131" spans="2:9" s="127" customFormat="1" ht="15.75" hidden="1">
      <c r="B1131" s="39" t="s">
        <v>149</v>
      </c>
      <c r="C1131" s="33">
        <f t="shared" si="11"/>
        <v>0.6</v>
      </c>
      <c r="D1131" s="33">
        <f t="shared" si="12"/>
        <v>1</v>
      </c>
      <c r="E1131" s="33">
        <f t="shared" si="13"/>
        <v>1</v>
      </c>
      <c r="F1131" s="33">
        <f t="shared" si="14"/>
        <v>0.6</v>
      </c>
      <c r="G1131" s="33">
        <f t="shared" si="15"/>
        <v>0.9</v>
      </c>
      <c r="H1131" s="33">
        <f t="shared" si="16"/>
        <v>0.3</v>
      </c>
      <c r="I1131" s="33">
        <f t="shared" si="17"/>
        <v>0.9</v>
      </c>
    </row>
    <row r="1132" spans="2:9" s="127" customFormat="1" ht="15.75" hidden="1">
      <c r="B1132" s="39" t="s">
        <v>150</v>
      </c>
      <c r="C1132" s="33">
        <f t="shared" si="11"/>
        <v>3.3</v>
      </c>
      <c r="D1132" s="33">
        <f t="shared" si="12"/>
        <v>4.8</v>
      </c>
      <c r="E1132" s="33">
        <f t="shared" si="13"/>
        <v>5</v>
      </c>
      <c r="F1132" s="33">
        <f t="shared" si="14"/>
        <v>1.1</v>
      </c>
      <c r="G1132" s="33">
        <f t="shared" si="15"/>
        <v>3.4</v>
      </c>
      <c r="H1132" s="33">
        <f t="shared" si="16"/>
        <v>3.1</v>
      </c>
      <c r="I1132" s="33">
        <f t="shared" si="17"/>
        <v>4.3</v>
      </c>
    </row>
    <row r="1133" spans="2:9" s="127" customFormat="1" ht="15.75" hidden="1">
      <c r="B1133" s="39" t="s">
        <v>151</v>
      </c>
      <c r="C1133" s="33">
        <f t="shared" si="11"/>
        <v>0.9</v>
      </c>
      <c r="D1133" s="33">
        <f t="shared" si="12"/>
        <v>0</v>
      </c>
      <c r="E1133" s="33">
        <f t="shared" si="13"/>
        <v>0.7</v>
      </c>
      <c r="F1133" s="33">
        <f t="shared" si="14"/>
        <v>1.3</v>
      </c>
      <c r="G1133" s="33">
        <f t="shared" si="15"/>
        <v>1.8</v>
      </c>
      <c r="H1133" s="33">
        <f t="shared" si="16"/>
        <v>0</v>
      </c>
      <c r="I1133" s="33">
        <f t="shared" si="17"/>
        <v>1.1</v>
      </c>
    </row>
    <row r="1134" spans="2:12" s="11" customFormat="1" ht="15.75" hidden="1">
      <c r="B1134" s="14" t="s">
        <v>332</v>
      </c>
      <c r="C1134" s="127"/>
      <c r="D1134" s="127"/>
      <c r="E1134" s="127"/>
      <c r="F1134" s="127"/>
      <c r="G1134" s="127"/>
      <c r="H1134" s="127"/>
      <c r="I1134" s="127"/>
      <c r="J1134" s="43"/>
      <c r="K1134" s="43"/>
      <c r="L1134" s="13"/>
    </row>
    <row r="1135" spans="2:12" s="127" customFormat="1" ht="15" customHeight="1" hidden="1">
      <c r="B1135" s="11"/>
      <c r="C1135" s="57"/>
      <c r="D1135" s="57"/>
      <c r="E1135" s="57"/>
      <c r="F1135" s="57"/>
      <c r="G1135" s="57"/>
      <c r="H1135" s="57"/>
      <c r="I1135" s="57"/>
      <c r="J1135" s="31"/>
      <c r="K1135" s="31"/>
      <c r="L1135" s="25"/>
    </row>
    <row r="1136" spans="2:13" s="127" customFormat="1" ht="15" customHeight="1" hidden="1">
      <c r="B1136" s="341" t="s">
        <v>335</v>
      </c>
      <c r="C1136" s="341"/>
      <c r="D1136" s="341"/>
      <c r="E1136" s="341"/>
      <c r="F1136" s="341"/>
      <c r="G1136" s="341"/>
      <c r="H1136" s="341"/>
      <c r="I1136" s="341"/>
      <c r="J1136" s="341"/>
      <c r="K1136" s="341"/>
      <c r="L1136" s="341"/>
      <c r="M1136" s="341"/>
    </row>
    <row r="1137" spans="2:9" s="127" customFormat="1" ht="15" customHeight="1" hidden="1">
      <c r="B1137" s="35"/>
      <c r="C1137" s="22" t="s">
        <v>72</v>
      </c>
      <c r="D1137" s="22" t="s">
        <v>184</v>
      </c>
      <c r="E1137" s="22" t="s">
        <v>273</v>
      </c>
      <c r="F1137" s="22" t="s">
        <v>185</v>
      </c>
      <c r="G1137" s="22" t="s">
        <v>275</v>
      </c>
      <c r="H1137" s="22" t="s">
        <v>272</v>
      </c>
      <c r="I1137" s="22" t="s">
        <v>263</v>
      </c>
    </row>
    <row r="1138" spans="2:9" s="127" customFormat="1" ht="15.75" hidden="1">
      <c r="B1138" s="21" t="s">
        <v>74</v>
      </c>
      <c r="C1138" s="33">
        <f aca="true" t="shared" si="18" ref="C1138:C1154">E529</f>
        <v>1.9</v>
      </c>
      <c r="D1138" s="33">
        <f aca="true" t="shared" si="19" ref="D1138:D1154">E550</f>
        <v>2.4</v>
      </c>
      <c r="E1138" s="33">
        <f aca="true" t="shared" si="20" ref="E1138:E1154">E571</f>
        <v>2.6</v>
      </c>
      <c r="F1138" s="33">
        <f aca="true" t="shared" si="21" ref="F1138:F1154">E592</f>
        <v>1.1</v>
      </c>
      <c r="G1138" s="33">
        <f aca="true" t="shared" si="22" ref="G1138:G1154">E676</f>
        <v>2.2</v>
      </c>
      <c r="H1138" s="33">
        <f aca="true" t="shared" si="23" ref="H1138:H1154">E697</f>
        <v>1.7</v>
      </c>
      <c r="I1138" s="33">
        <f aca="true" t="shared" si="24" ref="I1138:I1154">E655</f>
        <v>2.6</v>
      </c>
    </row>
    <row r="1139" spans="2:9" s="127" customFormat="1" ht="15.75" hidden="1">
      <c r="B1139" s="21" t="s">
        <v>186</v>
      </c>
      <c r="C1139" s="33">
        <f t="shared" si="18"/>
        <v>2.2</v>
      </c>
      <c r="D1139" s="33">
        <f t="shared" si="19"/>
        <v>2.6</v>
      </c>
      <c r="E1139" s="33">
        <f t="shared" si="20"/>
        <v>3.3</v>
      </c>
      <c r="F1139" s="33">
        <f t="shared" si="21"/>
        <v>1</v>
      </c>
      <c r="G1139" s="33">
        <f t="shared" si="22"/>
        <v>2.5</v>
      </c>
      <c r="H1139" s="33">
        <f t="shared" si="23"/>
        <v>1.8</v>
      </c>
      <c r="I1139" s="33">
        <f t="shared" si="24"/>
        <v>3.1</v>
      </c>
    </row>
    <row r="1140" spans="2:9" s="127" customFormat="1" ht="15.75" hidden="1">
      <c r="B1140" s="21" t="s">
        <v>187</v>
      </c>
      <c r="C1140" s="33">
        <f t="shared" si="18"/>
        <v>1.4</v>
      </c>
      <c r="D1140" s="33">
        <f t="shared" si="19"/>
        <v>1.6</v>
      </c>
      <c r="E1140" s="33">
        <f t="shared" si="20"/>
        <v>2.2</v>
      </c>
      <c r="F1140" s="33">
        <f t="shared" si="21"/>
        <v>1.1</v>
      </c>
      <c r="G1140" s="33">
        <f t="shared" si="22"/>
        <v>1.6</v>
      </c>
      <c r="H1140" s="33">
        <f t="shared" si="23"/>
        <v>1.3</v>
      </c>
      <c r="I1140" s="33">
        <f t="shared" si="24"/>
        <v>2.3</v>
      </c>
    </row>
    <row r="1141" spans="2:9" s="127" customFormat="1" ht="15" customHeight="1" hidden="1">
      <c r="B1141" s="39" t="s">
        <v>25</v>
      </c>
      <c r="C1141" s="33">
        <f t="shared" si="18"/>
        <v>2.6</v>
      </c>
      <c r="D1141" s="33">
        <f t="shared" si="19"/>
        <v>3</v>
      </c>
      <c r="E1141" s="33">
        <f t="shared" si="20"/>
        <v>1.9</v>
      </c>
      <c r="F1141" s="33">
        <f t="shared" si="21"/>
        <v>1.3</v>
      </c>
      <c r="G1141" s="33">
        <f t="shared" si="22"/>
        <v>2</v>
      </c>
      <c r="H1141" s="33">
        <f t="shared" si="23"/>
        <v>3.2</v>
      </c>
      <c r="I1141" s="33">
        <f t="shared" si="24"/>
        <v>4.2</v>
      </c>
    </row>
    <row r="1142" spans="2:9" s="127" customFormat="1" ht="15.75" hidden="1">
      <c r="B1142" s="39" t="s">
        <v>180</v>
      </c>
      <c r="C1142" s="33">
        <f t="shared" si="18"/>
        <v>3.9</v>
      </c>
      <c r="D1142" s="33">
        <f t="shared" si="19"/>
        <v>2.9</v>
      </c>
      <c r="E1142" s="33">
        <f t="shared" si="20"/>
        <v>4.5</v>
      </c>
      <c r="F1142" s="33">
        <f t="shared" si="21"/>
        <v>2</v>
      </c>
      <c r="G1142" s="33">
        <f t="shared" si="22"/>
        <v>4.4</v>
      </c>
      <c r="H1142" s="33">
        <f t="shared" si="23"/>
        <v>3.3</v>
      </c>
      <c r="I1142" s="33">
        <f t="shared" si="24"/>
        <v>3.8</v>
      </c>
    </row>
    <row r="1143" spans="2:9" s="127" customFormat="1" ht="15.75" hidden="1">
      <c r="B1143" s="39" t="s">
        <v>140</v>
      </c>
      <c r="C1143" s="33">
        <f t="shared" si="18"/>
        <v>1.6</v>
      </c>
      <c r="D1143" s="33">
        <f t="shared" si="19"/>
        <v>2.9</v>
      </c>
      <c r="E1143" s="33">
        <f t="shared" si="20"/>
        <v>1.3</v>
      </c>
      <c r="F1143" s="33">
        <f t="shared" si="21"/>
        <v>1.5</v>
      </c>
      <c r="G1143" s="33">
        <f t="shared" si="22"/>
        <v>1.8</v>
      </c>
      <c r="H1143" s="33">
        <f t="shared" si="23"/>
        <v>1.2</v>
      </c>
      <c r="I1143" s="33">
        <f t="shared" si="24"/>
        <v>2.8</v>
      </c>
    </row>
    <row r="1144" spans="2:9" s="127" customFormat="1" ht="15.75" hidden="1">
      <c r="B1144" s="39" t="s">
        <v>141</v>
      </c>
      <c r="C1144" s="33">
        <f t="shared" si="18"/>
        <v>1.9</v>
      </c>
      <c r="D1144" s="33">
        <f t="shared" si="19"/>
        <v>1.5</v>
      </c>
      <c r="E1144" s="33">
        <f t="shared" si="20"/>
        <v>1.1</v>
      </c>
      <c r="F1144" s="33">
        <f t="shared" si="21"/>
        <v>8.6</v>
      </c>
      <c r="G1144" s="33">
        <f t="shared" si="22"/>
        <v>3.1</v>
      </c>
      <c r="H1144" s="33">
        <f t="shared" si="23"/>
        <v>0.8</v>
      </c>
      <c r="I1144" s="33">
        <f t="shared" si="24"/>
        <v>3.2</v>
      </c>
    </row>
    <row r="1145" spans="2:9" s="127" customFormat="1" ht="15.75" hidden="1">
      <c r="B1145" s="39" t="s">
        <v>142</v>
      </c>
      <c r="C1145" s="33">
        <f t="shared" si="18"/>
        <v>2.7</v>
      </c>
      <c r="D1145" s="33">
        <f t="shared" si="19"/>
        <v>1.3</v>
      </c>
      <c r="E1145" s="33">
        <f t="shared" si="20"/>
        <v>4.6</v>
      </c>
      <c r="F1145" s="33">
        <f t="shared" si="21"/>
        <v>2.4</v>
      </c>
      <c r="G1145" s="33">
        <f t="shared" si="22"/>
        <v>3.2</v>
      </c>
      <c r="H1145" s="33">
        <f t="shared" si="23"/>
        <v>2.1</v>
      </c>
      <c r="I1145" s="33">
        <f t="shared" si="24"/>
        <v>3</v>
      </c>
    </row>
    <row r="1146" spans="2:9" s="127" customFormat="1" ht="15.75" hidden="1">
      <c r="B1146" s="39" t="s">
        <v>69</v>
      </c>
      <c r="C1146" s="33">
        <f t="shared" si="18"/>
        <v>1.1</v>
      </c>
      <c r="D1146" s="33">
        <f t="shared" si="19"/>
        <v>1.3</v>
      </c>
      <c r="E1146" s="33">
        <f t="shared" si="20"/>
        <v>0.9</v>
      </c>
      <c r="F1146" s="33">
        <f t="shared" si="21"/>
        <v>1.2</v>
      </c>
      <c r="G1146" s="33">
        <f t="shared" si="22"/>
        <v>1.2</v>
      </c>
      <c r="H1146" s="33">
        <f t="shared" si="23"/>
        <v>0.9</v>
      </c>
      <c r="I1146" s="33">
        <f t="shared" si="24"/>
        <v>1.1</v>
      </c>
    </row>
    <row r="1147" spans="2:9" s="127" customFormat="1" ht="15.75" hidden="1">
      <c r="B1147" s="39" t="s">
        <v>144</v>
      </c>
      <c r="C1147" s="33">
        <f t="shared" si="18"/>
        <v>0.8</v>
      </c>
      <c r="D1147" s="33">
        <f t="shared" si="19"/>
        <v>0.7</v>
      </c>
      <c r="E1147" s="33">
        <f t="shared" si="20"/>
        <v>0.7</v>
      </c>
      <c r="F1147" s="33">
        <f t="shared" si="21"/>
        <v>1.1</v>
      </c>
      <c r="G1147" s="33">
        <f t="shared" si="22"/>
        <v>0.9</v>
      </c>
      <c r="H1147" s="33">
        <f t="shared" si="23"/>
        <v>0.6</v>
      </c>
      <c r="I1147" s="33">
        <f t="shared" si="24"/>
        <v>1</v>
      </c>
    </row>
    <row r="1148" spans="2:9" s="127" customFormat="1" ht="15.75" hidden="1">
      <c r="B1148" s="39" t="s">
        <v>145</v>
      </c>
      <c r="C1148" s="33">
        <f t="shared" si="18"/>
        <v>3.4</v>
      </c>
      <c r="D1148" s="33">
        <f t="shared" si="19"/>
        <v>3</v>
      </c>
      <c r="E1148" s="33">
        <f t="shared" si="20"/>
        <v>5.6</v>
      </c>
      <c r="F1148" s="33">
        <f t="shared" si="21"/>
        <v>0</v>
      </c>
      <c r="G1148" s="33">
        <f t="shared" si="22"/>
        <v>4.8</v>
      </c>
      <c r="H1148" s="33">
        <f t="shared" si="23"/>
        <v>2</v>
      </c>
      <c r="I1148" s="33">
        <f t="shared" si="24"/>
        <v>4</v>
      </c>
    </row>
    <row r="1149" spans="2:9" s="127" customFormat="1" ht="15.75" hidden="1">
      <c r="B1149" s="39" t="s">
        <v>73</v>
      </c>
      <c r="C1149" s="33">
        <f t="shared" si="18"/>
        <v>5.7</v>
      </c>
      <c r="D1149" s="33">
        <f t="shared" si="19"/>
        <v>6.5</v>
      </c>
      <c r="E1149" s="33">
        <f t="shared" si="20"/>
        <v>6.6</v>
      </c>
      <c r="F1149" s="33">
        <f t="shared" si="21"/>
        <v>5.2</v>
      </c>
      <c r="G1149" s="33">
        <f t="shared" si="22"/>
        <v>5</v>
      </c>
      <c r="H1149" s="33">
        <f t="shared" si="23"/>
        <v>6.4</v>
      </c>
      <c r="I1149" s="33">
        <f t="shared" si="24"/>
        <v>5.1</v>
      </c>
    </row>
    <row r="1150" spans="2:9" s="127" customFormat="1" ht="15.75" hidden="1">
      <c r="B1150" s="39" t="s">
        <v>147</v>
      </c>
      <c r="C1150" s="33">
        <f t="shared" si="18"/>
        <v>2.5</v>
      </c>
      <c r="D1150" s="33">
        <f t="shared" si="19"/>
        <v>5.1</v>
      </c>
      <c r="E1150" s="33">
        <f t="shared" si="20"/>
        <v>4.8</v>
      </c>
      <c r="F1150" s="33">
        <f t="shared" si="21"/>
        <v>1.4</v>
      </c>
      <c r="G1150" s="33">
        <f t="shared" si="22"/>
        <v>2.6</v>
      </c>
      <c r="H1150" s="33">
        <f t="shared" si="23"/>
        <v>2.3</v>
      </c>
      <c r="I1150" s="33">
        <f t="shared" si="24"/>
        <v>7</v>
      </c>
    </row>
    <row r="1151" spans="2:9" s="127" customFormat="1" ht="15.75" hidden="1">
      <c r="B1151" s="39" t="s">
        <v>148</v>
      </c>
      <c r="C1151" s="33">
        <f t="shared" si="18"/>
        <v>1.4</v>
      </c>
      <c r="D1151" s="33">
        <f t="shared" si="19"/>
        <v>1.1</v>
      </c>
      <c r="E1151" s="33">
        <f t="shared" si="20"/>
        <v>1.7</v>
      </c>
      <c r="F1151" s="33">
        <f t="shared" si="21"/>
        <v>1.6</v>
      </c>
      <c r="G1151" s="33">
        <f t="shared" si="22"/>
        <v>1.6</v>
      </c>
      <c r="H1151" s="33">
        <f t="shared" si="23"/>
        <v>1.3</v>
      </c>
      <c r="I1151" s="33">
        <f t="shared" si="24"/>
        <v>2</v>
      </c>
    </row>
    <row r="1152" spans="2:9" s="127" customFormat="1" ht="15.75" hidden="1">
      <c r="B1152" s="39" t="s">
        <v>149</v>
      </c>
      <c r="C1152" s="33">
        <f t="shared" si="18"/>
        <v>1.1</v>
      </c>
      <c r="D1152" s="33">
        <f t="shared" si="19"/>
        <v>2.6</v>
      </c>
      <c r="E1152" s="33">
        <f t="shared" si="20"/>
        <v>2</v>
      </c>
      <c r="F1152" s="33">
        <f t="shared" si="21"/>
        <v>0.7</v>
      </c>
      <c r="G1152" s="33">
        <f t="shared" si="22"/>
        <v>1.4</v>
      </c>
      <c r="H1152" s="33">
        <f t="shared" si="23"/>
        <v>0.7</v>
      </c>
      <c r="I1152" s="33">
        <f t="shared" si="24"/>
        <v>1.7</v>
      </c>
    </row>
    <row r="1153" spans="2:9" s="127" customFormat="1" ht="15.75" hidden="1">
      <c r="B1153" s="39" t="s">
        <v>150</v>
      </c>
      <c r="C1153" s="33">
        <f t="shared" si="18"/>
        <v>2.3</v>
      </c>
      <c r="D1153" s="33">
        <f t="shared" si="19"/>
        <v>3.4</v>
      </c>
      <c r="E1153" s="33">
        <f t="shared" si="20"/>
        <v>3.8</v>
      </c>
      <c r="F1153" s="33">
        <f t="shared" si="21"/>
        <v>0.5</v>
      </c>
      <c r="G1153" s="33">
        <f t="shared" si="22"/>
        <v>2.5</v>
      </c>
      <c r="H1153" s="33">
        <f t="shared" si="23"/>
        <v>2.1</v>
      </c>
      <c r="I1153" s="33">
        <f t="shared" si="24"/>
        <v>3.4</v>
      </c>
    </row>
    <row r="1154" spans="2:9" s="127" customFormat="1" ht="15.75" hidden="1">
      <c r="B1154" s="39" t="s">
        <v>151</v>
      </c>
      <c r="C1154" s="33">
        <f t="shared" si="18"/>
        <v>1.4</v>
      </c>
      <c r="D1154" s="33">
        <f t="shared" si="19"/>
        <v>1.8</v>
      </c>
      <c r="E1154" s="33">
        <f t="shared" si="20"/>
        <v>2.3</v>
      </c>
      <c r="F1154" s="33">
        <f t="shared" si="21"/>
        <v>1.1</v>
      </c>
      <c r="G1154" s="33">
        <f t="shared" si="22"/>
        <v>1.2</v>
      </c>
      <c r="H1154" s="33">
        <f t="shared" si="23"/>
        <v>1.5</v>
      </c>
      <c r="I1154" s="33">
        <f t="shared" si="24"/>
        <v>1.7</v>
      </c>
    </row>
    <row r="1155" spans="2:12" s="11" customFormat="1" ht="15.75" hidden="1">
      <c r="B1155" s="14" t="s">
        <v>332</v>
      </c>
      <c r="C1155" s="127"/>
      <c r="D1155" s="127"/>
      <c r="E1155" s="127"/>
      <c r="F1155" s="127"/>
      <c r="G1155" s="127"/>
      <c r="H1155" s="127"/>
      <c r="I1155" s="127"/>
      <c r="J1155" s="43"/>
      <c r="K1155" s="43"/>
      <c r="L1155" s="13"/>
    </row>
    <row r="1156" spans="2:12" s="127" customFormat="1" ht="15" customHeight="1" hidden="1">
      <c r="B1156" s="11"/>
      <c r="C1156" s="57"/>
      <c r="D1156" s="57"/>
      <c r="E1156" s="57"/>
      <c r="F1156" s="57"/>
      <c r="G1156" s="57"/>
      <c r="H1156" s="57"/>
      <c r="I1156" s="57"/>
      <c r="J1156" s="31"/>
      <c r="K1156" s="31"/>
      <c r="L1156" s="25"/>
    </row>
    <row r="1157" spans="2:13" s="127" customFormat="1" ht="15" customHeight="1" hidden="1">
      <c r="B1157" s="341" t="s">
        <v>336</v>
      </c>
      <c r="C1157" s="341"/>
      <c r="D1157" s="341"/>
      <c r="E1157" s="341"/>
      <c r="F1157" s="341"/>
      <c r="G1157" s="341"/>
      <c r="H1157" s="341"/>
      <c r="I1157" s="341"/>
      <c r="J1157" s="341"/>
      <c r="K1157" s="341"/>
      <c r="L1157" s="341"/>
      <c r="M1157" s="341"/>
    </row>
    <row r="1158" spans="2:9" s="127" customFormat="1" ht="15" customHeight="1" hidden="1">
      <c r="B1158" s="35"/>
      <c r="C1158" s="22" t="s">
        <v>72</v>
      </c>
      <c r="D1158" s="22" t="s">
        <v>184</v>
      </c>
      <c r="E1158" s="22" t="s">
        <v>273</v>
      </c>
      <c r="F1158" s="22" t="s">
        <v>185</v>
      </c>
      <c r="G1158" s="22" t="s">
        <v>275</v>
      </c>
      <c r="H1158" s="22" t="s">
        <v>272</v>
      </c>
      <c r="I1158" s="22" t="s">
        <v>263</v>
      </c>
    </row>
    <row r="1159" spans="2:9" s="127" customFormat="1" ht="15.75" hidden="1">
      <c r="B1159" s="21" t="s">
        <v>74</v>
      </c>
      <c r="C1159" s="33">
        <f aca="true" t="shared" si="25" ref="C1159:C1175">F529</f>
        <v>14.7</v>
      </c>
      <c r="D1159" s="33">
        <f aca="true" t="shared" si="26" ref="D1159:D1175">F550</f>
        <v>18.3</v>
      </c>
      <c r="E1159" s="33">
        <f aca="true" t="shared" si="27" ref="E1159:E1175">F571</f>
        <v>19.3</v>
      </c>
      <c r="F1159" s="33">
        <f aca="true" t="shared" si="28" ref="F1159:F1175">F592</f>
        <v>7.8</v>
      </c>
      <c r="G1159" s="33">
        <f aca="true" t="shared" si="29" ref="G1159:G1175">F676</f>
        <v>17.2</v>
      </c>
      <c r="H1159" s="33">
        <f aca="true" t="shared" si="30" ref="H1159:H1175">F697</f>
        <v>11.9</v>
      </c>
      <c r="I1159" s="33">
        <f aca="true" t="shared" si="31" ref="I1159:I1175">F655</f>
        <v>18.9</v>
      </c>
    </row>
    <row r="1160" spans="2:9" s="127" customFormat="1" ht="15.75" hidden="1">
      <c r="B1160" s="21" t="s">
        <v>186</v>
      </c>
      <c r="C1160" s="33">
        <f t="shared" si="25"/>
        <v>14.4</v>
      </c>
      <c r="D1160" s="33">
        <f t="shared" si="26"/>
        <v>18.3</v>
      </c>
      <c r="E1160" s="33">
        <f t="shared" si="27"/>
        <v>20.2</v>
      </c>
      <c r="F1160" s="33">
        <f t="shared" si="28"/>
        <v>7.1</v>
      </c>
      <c r="G1160" s="33">
        <f t="shared" si="29"/>
        <v>17.5</v>
      </c>
      <c r="H1160" s="33">
        <f t="shared" si="30"/>
        <v>11.1</v>
      </c>
      <c r="I1160" s="33">
        <f t="shared" si="31"/>
        <v>19.3</v>
      </c>
    </row>
    <row r="1161" spans="2:9" s="127" customFormat="1" ht="15.75" hidden="1">
      <c r="B1161" s="21" t="s">
        <v>187</v>
      </c>
      <c r="C1161" s="33">
        <f t="shared" si="25"/>
        <v>13.4</v>
      </c>
      <c r="D1161" s="33">
        <f t="shared" si="26"/>
        <v>18.9</v>
      </c>
      <c r="E1161" s="33">
        <f t="shared" si="27"/>
        <v>19.2</v>
      </c>
      <c r="F1161" s="33">
        <f t="shared" si="28"/>
        <v>9.1</v>
      </c>
      <c r="G1161" s="33">
        <f t="shared" si="29"/>
        <v>16</v>
      </c>
      <c r="H1161" s="33">
        <f t="shared" si="30"/>
        <v>10.6</v>
      </c>
      <c r="I1161" s="33">
        <f t="shared" si="31"/>
        <v>19.3</v>
      </c>
    </row>
    <row r="1162" spans="2:9" s="127" customFormat="1" ht="15" customHeight="1" hidden="1">
      <c r="B1162" s="39" t="s">
        <v>25</v>
      </c>
      <c r="C1162" s="33">
        <f t="shared" si="25"/>
        <v>12.2</v>
      </c>
      <c r="D1162" s="33">
        <f t="shared" si="26"/>
        <v>12.4</v>
      </c>
      <c r="E1162" s="33">
        <f t="shared" si="27"/>
        <v>16.2</v>
      </c>
      <c r="F1162" s="33">
        <f t="shared" si="28"/>
        <v>6.2</v>
      </c>
      <c r="G1162" s="33">
        <f t="shared" si="29"/>
        <v>18.5</v>
      </c>
      <c r="H1162" s="33">
        <f t="shared" si="30"/>
        <v>5.2</v>
      </c>
      <c r="I1162" s="33">
        <f t="shared" si="31"/>
        <v>14.6</v>
      </c>
    </row>
    <row r="1163" spans="2:9" s="127" customFormat="1" ht="15.75" hidden="1">
      <c r="B1163" s="39" t="s">
        <v>180</v>
      </c>
      <c r="C1163" s="33">
        <f t="shared" si="25"/>
        <v>26.2</v>
      </c>
      <c r="D1163" s="33">
        <f t="shared" si="26"/>
        <v>27.1</v>
      </c>
      <c r="E1163" s="33">
        <f t="shared" si="27"/>
        <v>26.3</v>
      </c>
      <c r="F1163" s="33">
        <f t="shared" si="28"/>
        <v>17.3</v>
      </c>
      <c r="G1163" s="33">
        <f t="shared" si="29"/>
        <v>31.3</v>
      </c>
      <c r="H1163" s="33">
        <f t="shared" si="30"/>
        <v>20.6</v>
      </c>
      <c r="I1163" s="33">
        <f t="shared" si="31"/>
        <v>25.4</v>
      </c>
    </row>
    <row r="1164" spans="2:9" s="127" customFormat="1" ht="15.75" hidden="1">
      <c r="B1164" s="39" t="s">
        <v>140</v>
      </c>
      <c r="C1164" s="33">
        <f t="shared" si="25"/>
        <v>14.5</v>
      </c>
      <c r="D1164" s="33">
        <f t="shared" si="26"/>
        <v>16.2</v>
      </c>
      <c r="E1164" s="33">
        <f t="shared" si="27"/>
        <v>21.2</v>
      </c>
      <c r="F1164" s="33">
        <f t="shared" si="28"/>
        <v>10.6</v>
      </c>
      <c r="G1164" s="33">
        <f t="shared" si="29"/>
        <v>16</v>
      </c>
      <c r="H1164" s="33">
        <f t="shared" si="30"/>
        <v>12.9</v>
      </c>
      <c r="I1164" s="33">
        <f t="shared" si="31"/>
        <v>20.3</v>
      </c>
    </row>
    <row r="1165" spans="2:9" s="127" customFormat="1" ht="15.75" hidden="1">
      <c r="B1165" s="39" t="s">
        <v>141</v>
      </c>
      <c r="C1165" s="33">
        <f t="shared" si="25"/>
        <v>14.9</v>
      </c>
      <c r="D1165" s="33">
        <f t="shared" si="26"/>
        <v>14.6</v>
      </c>
      <c r="E1165" s="33">
        <f t="shared" si="27"/>
        <v>16.9</v>
      </c>
      <c r="F1165" s="33">
        <f t="shared" si="28"/>
        <v>13.2</v>
      </c>
      <c r="G1165" s="33">
        <f t="shared" si="29"/>
        <v>20.2</v>
      </c>
      <c r="H1165" s="33">
        <f t="shared" si="30"/>
        <v>8.6</v>
      </c>
      <c r="I1165" s="33">
        <f t="shared" si="31"/>
        <v>17.9</v>
      </c>
    </row>
    <row r="1166" spans="2:9" s="127" customFormat="1" ht="15.75" hidden="1">
      <c r="B1166" s="39" t="s">
        <v>142</v>
      </c>
      <c r="C1166" s="33">
        <f t="shared" si="25"/>
        <v>5.4</v>
      </c>
      <c r="D1166" s="33">
        <f t="shared" si="26"/>
        <v>5.4</v>
      </c>
      <c r="E1166" s="33">
        <f t="shared" si="27"/>
        <v>6.6</v>
      </c>
      <c r="F1166" s="33">
        <f t="shared" si="28"/>
        <v>2.9</v>
      </c>
      <c r="G1166" s="33">
        <f t="shared" si="29"/>
        <v>7.2</v>
      </c>
      <c r="H1166" s="33">
        <f t="shared" si="30"/>
        <v>3.4</v>
      </c>
      <c r="I1166" s="33">
        <f t="shared" si="31"/>
        <v>5.9</v>
      </c>
    </row>
    <row r="1167" spans="2:9" s="127" customFormat="1" ht="15.75" hidden="1">
      <c r="B1167" s="39" t="s">
        <v>69</v>
      </c>
      <c r="C1167" s="33">
        <f t="shared" si="25"/>
        <v>15.2</v>
      </c>
      <c r="D1167" s="33">
        <f t="shared" si="26"/>
        <v>21.3</v>
      </c>
      <c r="E1167" s="33">
        <f t="shared" si="27"/>
        <v>14.3</v>
      </c>
      <c r="F1167" s="33">
        <f t="shared" si="28"/>
        <v>8.8</v>
      </c>
      <c r="G1167" s="33">
        <f t="shared" si="29"/>
        <v>17.6</v>
      </c>
      <c r="H1167" s="33">
        <f t="shared" si="30"/>
        <v>12.7</v>
      </c>
      <c r="I1167" s="33">
        <f t="shared" si="31"/>
        <v>15.1</v>
      </c>
    </row>
    <row r="1168" spans="2:9" s="127" customFormat="1" ht="15.75" hidden="1">
      <c r="B1168" s="39" t="s">
        <v>144</v>
      </c>
      <c r="C1168" s="33">
        <f t="shared" si="25"/>
        <v>19.1</v>
      </c>
      <c r="D1168" s="33">
        <f t="shared" si="26"/>
        <v>15.9</v>
      </c>
      <c r="E1168" s="33">
        <f t="shared" si="27"/>
        <v>22.8</v>
      </c>
      <c r="F1168" s="33">
        <f t="shared" si="28"/>
        <v>10.4</v>
      </c>
      <c r="G1168" s="33">
        <f t="shared" si="29"/>
        <v>21.5</v>
      </c>
      <c r="H1168" s="33">
        <f t="shared" si="30"/>
        <v>16.6</v>
      </c>
      <c r="I1168" s="33">
        <f t="shared" si="31"/>
        <v>20.8</v>
      </c>
    </row>
    <row r="1169" spans="2:9" s="127" customFormat="1" ht="15.75" hidden="1">
      <c r="B1169" s="39" t="s">
        <v>145</v>
      </c>
      <c r="C1169" s="33">
        <f t="shared" si="25"/>
        <v>11.7</v>
      </c>
      <c r="D1169" s="33">
        <f t="shared" si="26"/>
        <v>10.8</v>
      </c>
      <c r="E1169" s="33">
        <f t="shared" si="27"/>
        <v>16.9</v>
      </c>
      <c r="F1169" s="33">
        <f t="shared" si="28"/>
        <v>7.7</v>
      </c>
      <c r="G1169" s="33">
        <f t="shared" si="29"/>
        <v>15.3</v>
      </c>
      <c r="H1169" s="33">
        <f t="shared" si="30"/>
        <v>7.5</v>
      </c>
      <c r="I1169" s="33">
        <f t="shared" si="31"/>
        <v>12.6</v>
      </c>
    </row>
    <row r="1170" spans="2:9" s="127" customFormat="1" ht="15.75" hidden="1">
      <c r="B1170" s="39" t="s">
        <v>73</v>
      </c>
      <c r="C1170" s="33">
        <f t="shared" si="25"/>
        <v>10.3</v>
      </c>
      <c r="D1170" s="33">
        <f t="shared" si="26"/>
        <v>6.2</v>
      </c>
      <c r="E1170" s="33">
        <f t="shared" si="27"/>
        <v>12.9</v>
      </c>
      <c r="F1170" s="33">
        <f t="shared" si="28"/>
        <v>10.7</v>
      </c>
      <c r="G1170" s="33">
        <f t="shared" si="29"/>
        <v>13.8</v>
      </c>
      <c r="H1170" s="33">
        <f t="shared" si="30"/>
        <v>6.6</v>
      </c>
      <c r="I1170" s="33">
        <f t="shared" si="31"/>
        <v>14.4</v>
      </c>
    </row>
    <row r="1171" spans="2:9" s="127" customFormat="1" ht="15.75" hidden="1">
      <c r="B1171" s="39" t="s">
        <v>147</v>
      </c>
      <c r="C1171" s="33">
        <f t="shared" si="25"/>
        <v>11.7</v>
      </c>
      <c r="D1171" s="33">
        <f t="shared" si="26"/>
        <v>15.2</v>
      </c>
      <c r="E1171" s="33">
        <f t="shared" si="27"/>
        <v>23.8</v>
      </c>
      <c r="F1171" s="33">
        <f t="shared" si="28"/>
        <v>6.3</v>
      </c>
      <c r="G1171" s="33">
        <f t="shared" si="29"/>
        <v>15.4</v>
      </c>
      <c r="H1171" s="33">
        <f t="shared" si="30"/>
        <v>7.7</v>
      </c>
      <c r="I1171" s="33">
        <f t="shared" si="31"/>
        <v>25.3</v>
      </c>
    </row>
    <row r="1172" spans="2:9" s="127" customFormat="1" ht="15.75" hidden="1">
      <c r="B1172" s="39" t="s">
        <v>148</v>
      </c>
      <c r="C1172" s="33">
        <f t="shared" si="25"/>
        <v>11.8</v>
      </c>
      <c r="D1172" s="33">
        <f t="shared" si="26"/>
        <v>13</v>
      </c>
      <c r="E1172" s="33">
        <f t="shared" si="27"/>
        <v>13.8</v>
      </c>
      <c r="F1172" s="33">
        <f t="shared" si="28"/>
        <v>9</v>
      </c>
      <c r="G1172" s="33">
        <f t="shared" si="29"/>
        <v>14.8</v>
      </c>
      <c r="H1172" s="33">
        <f t="shared" si="30"/>
        <v>8.6</v>
      </c>
      <c r="I1172" s="33">
        <f t="shared" si="31"/>
        <v>14.1</v>
      </c>
    </row>
    <row r="1173" spans="2:9" s="127" customFormat="1" ht="15.75" hidden="1">
      <c r="B1173" s="39" t="s">
        <v>149</v>
      </c>
      <c r="C1173" s="33">
        <f t="shared" si="25"/>
        <v>7.4</v>
      </c>
      <c r="D1173" s="33">
        <f t="shared" si="26"/>
        <v>15</v>
      </c>
      <c r="E1173" s="33">
        <f t="shared" si="27"/>
        <v>17.1</v>
      </c>
      <c r="F1173" s="33">
        <f t="shared" si="28"/>
        <v>4.3</v>
      </c>
      <c r="G1173" s="33">
        <f t="shared" si="29"/>
        <v>8.7</v>
      </c>
      <c r="H1173" s="33">
        <f t="shared" si="30"/>
        <v>6.1</v>
      </c>
      <c r="I1173" s="33">
        <f t="shared" si="31"/>
        <v>20</v>
      </c>
    </row>
    <row r="1174" spans="2:9" s="127" customFormat="1" ht="15.75" hidden="1">
      <c r="B1174" s="39" t="s">
        <v>150</v>
      </c>
      <c r="C1174" s="33">
        <f t="shared" si="25"/>
        <v>10.5</v>
      </c>
      <c r="D1174" s="33">
        <f t="shared" si="26"/>
        <v>16.9</v>
      </c>
      <c r="E1174" s="33">
        <f t="shared" si="27"/>
        <v>15.2</v>
      </c>
      <c r="F1174" s="33">
        <f t="shared" si="28"/>
        <v>3.3</v>
      </c>
      <c r="G1174" s="33">
        <f t="shared" si="29"/>
        <v>13.5</v>
      </c>
      <c r="H1174" s="33">
        <f t="shared" si="30"/>
        <v>7.6</v>
      </c>
      <c r="I1174" s="33">
        <f t="shared" si="31"/>
        <v>14.1</v>
      </c>
    </row>
    <row r="1175" spans="2:9" s="127" customFormat="1" ht="15.75" hidden="1">
      <c r="B1175" s="39" t="s">
        <v>151</v>
      </c>
      <c r="C1175" s="33">
        <f t="shared" si="25"/>
        <v>11.2</v>
      </c>
      <c r="D1175" s="33">
        <f t="shared" si="26"/>
        <v>14.3</v>
      </c>
      <c r="E1175" s="33">
        <f t="shared" si="27"/>
        <v>17.9</v>
      </c>
      <c r="F1175" s="33">
        <f t="shared" si="28"/>
        <v>8.2</v>
      </c>
      <c r="G1175" s="33">
        <f t="shared" si="29"/>
        <v>15.4</v>
      </c>
      <c r="H1175" s="33">
        <f t="shared" si="30"/>
        <v>6.7</v>
      </c>
      <c r="I1175" s="33">
        <f t="shared" si="31"/>
        <v>20.5</v>
      </c>
    </row>
    <row r="1176" spans="2:12" s="11" customFormat="1" ht="15.75" hidden="1">
      <c r="B1176" s="14" t="s">
        <v>332</v>
      </c>
      <c r="C1176" s="127"/>
      <c r="D1176" s="127"/>
      <c r="E1176" s="127"/>
      <c r="F1176" s="127"/>
      <c r="G1176" s="127"/>
      <c r="H1176" s="127"/>
      <c r="I1176" s="127"/>
      <c r="J1176" s="43"/>
      <c r="K1176" s="43"/>
      <c r="L1176" s="13"/>
    </row>
    <row r="1177" spans="2:12" s="127" customFormat="1" ht="15" customHeight="1" hidden="1">
      <c r="B1177" s="11"/>
      <c r="C1177" s="57"/>
      <c r="D1177" s="57"/>
      <c r="E1177" s="57"/>
      <c r="F1177" s="57"/>
      <c r="G1177" s="57"/>
      <c r="H1177" s="57"/>
      <c r="I1177" s="57"/>
      <c r="J1177" s="31"/>
      <c r="K1177" s="31"/>
      <c r="L1177" s="25"/>
    </row>
    <row r="1178" spans="2:13" s="127" customFormat="1" ht="15" customHeight="1" hidden="1">
      <c r="B1178" s="341" t="s">
        <v>337</v>
      </c>
      <c r="C1178" s="341"/>
      <c r="D1178" s="341"/>
      <c r="E1178" s="341"/>
      <c r="F1178" s="341"/>
      <c r="G1178" s="341"/>
      <c r="H1178" s="341"/>
      <c r="I1178" s="341"/>
      <c r="J1178" s="341"/>
      <c r="K1178" s="341"/>
      <c r="L1178" s="341"/>
      <c r="M1178" s="341"/>
    </row>
    <row r="1179" spans="2:9" s="127" customFormat="1" ht="15" customHeight="1" hidden="1">
      <c r="B1179" s="35"/>
      <c r="C1179" s="22" t="s">
        <v>72</v>
      </c>
      <c r="D1179" s="22" t="s">
        <v>184</v>
      </c>
      <c r="E1179" s="22" t="s">
        <v>273</v>
      </c>
      <c r="F1179" s="22" t="s">
        <v>185</v>
      </c>
      <c r="G1179" s="22" t="s">
        <v>275</v>
      </c>
      <c r="H1179" s="22" t="s">
        <v>272</v>
      </c>
      <c r="I1179" s="22" t="s">
        <v>263</v>
      </c>
    </row>
    <row r="1180" spans="2:9" s="127" customFormat="1" ht="15.75" hidden="1">
      <c r="B1180" s="21" t="s">
        <v>74</v>
      </c>
      <c r="C1180" s="33">
        <f aca="true" t="shared" si="32" ref="C1180:C1196">G529</f>
        <v>7.2</v>
      </c>
      <c r="D1180" s="33">
        <f aca="true" t="shared" si="33" ref="D1180:D1196">G550</f>
        <v>10</v>
      </c>
      <c r="E1180" s="33">
        <f aca="true" t="shared" si="34" ref="E1180:E1196">G571</f>
        <v>9.5</v>
      </c>
      <c r="F1180" s="33">
        <f aca="true" t="shared" si="35" ref="F1180:F1196">G592</f>
        <v>4.1</v>
      </c>
      <c r="G1180" s="33">
        <f aca="true" t="shared" si="36" ref="G1180:G1196">G676</f>
        <v>8.6</v>
      </c>
      <c r="H1180" s="33">
        <f aca="true" t="shared" si="37" ref="H1180:H1196">G697</f>
        <v>5.7</v>
      </c>
      <c r="I1180" s="33">
        <f aca="true" t="shared" si="38" ref="I1180:I1196">G655</f>
        <v>9.5</v>
      </c>
    </row>
    <row r="1181" spans="2:9" s="127" customFormat="1" ht="15.75" hidden="1">
      <c r="B1181" s="21" t="s">
        <v>186</v>
      </c>
      <c r="C1181" s="33">
        <f t="shared" si="32"/>
        <v>7.5</v>
      </c>
      <c r="D1181" s="33">
        <f t="shared" si="33"/>
        <v>10.9</v>
      </c>
      <c r="E1181" s="33">
        <f t="shared" si="34"/>
        <v>10.7</v>
      </c>
      <c r="F1181" s="33">
        <f t="shared" si="35"/>
        <v>3.8</v>
      </c>
      <c r="G1181" s="33">
        <f t="shared" si="36"/>
        <v>9.4</v>
      </c>
      <c r="H1181" s="33">
        <f t="shared" si="37"/>
        <v>5.6</v>
      </c>
      <c r="I1181" s="33">
        <f t="shared" si="38"/>
        <v>10.6</v>
      </c>
    </row>
    <row r="1182" spans="2:9" s="127" customFormat="1" ht="15.75" hidden="1">
      <c r="B1182" s="21" t="s">
        <v>187</v>
      </c>
      <c r="C1182" s="33">
        <f t="shared" si="32"/>
        <v>7.1</v>
      </c>
      <c r="D1182" s="33">
        <f t="shared" si="33"/>
        <v>10.9</v>
      </c>
      <c r="E1182" s="33">
        <f t="shared" si="34"/>
        <v>9.9</v>
      </c>
      <c r="F1182" s="33">
        <f t="shared" si="35"/>
        <v>5</v>
      </c>
      <c r="G1182" s="33">
        <f t="shared" si="36"/>
        <v>8.5</v>
      </c>
      <c r="H1182" s="33">
        <f t="shared" si="37"/>
        <v>5.7</v>
      </c>
      <c r="I1182" s="33">
        <f t="shared" si="38"/>
        <v>10.2</v>
      </c>
    </row>
    <row r="1183" spans="2:9" s="127" customFormat="1" ht="15" customHeight="1" hidden="1">
      <c r="B1183" s="39" t="s">
        <v>25</v>
      </c>
      <c r="C1183" s="33">
        <f t="shared" si="32"/>
        <v>12.1</v>
      </c>
      <c r="D1183" s="33">
        <f t="shared" si="33"/>
        <v>13.3</v>
      </c>
      <c r="E1183" s="33">
        <f t="shared" si="34"/>
        <v>11.4</v>
      </c>
      <c r="F1183" s="33">
        <f t="shared" si="35"/>
        <v>4.9</v>
      </c>
      <c r="G1183" s="33">
        <f t="shared" si="36"/>
        <v>12.5</v>
      </c>
      <c r="H1183" s="33">
        <f t="shared" si="37"/>
        <v>11.6</v>
      </c>
      <c r="I1183" s="33">
        <f t="shared" si="38"/>
        <v>17.6</v>
      </c>
    </row>
    <row r="1184" spans="2:9" s="127" customFormat="1" ht="15.75" hidden="1">
      <c r="B1184" s="39" t="s">
        <v>180</v>
      </c>
      <c r="C1184" s="33">
        <f t="shared" si="32"/>
        <v>11.2</v>
      </c>
      <c r="D1184" s="33">
        <f t="shared" si="33"/>
        <v>13.2</v>
      </c>
      <c r="E1184" s="33">
        <f t="shared" si="34"/>
        <v>10.7</v>
      </c>
      <c r="F1184" s="33">
        <f t="shared" si="35"/>
        <v>5.7</v>
      </c>
      <c r="G1184" s="33">
        <f t="shared" si="36"/>
        <v>14.4</v>
      </c>
      <c r="H1184" s="33">
        <f t="shared" si="37"/>
        <v>8.3</v>
      </c>
      <c r="I1184" s="33">
        <f t="shared" si="38"/>
        <v>10.8</v>
      </c>
    </row>
    <row r="1185" spans="2:9" s="127" customFormat="1" ht="15.75" hidden="1">
      <c r="B1185" s="39" t="s">
        <v>140</v>
      </c>
      <c r="C1185" s="33">
        <f t="shared" si="32"/>
        <v>2.9</v>
      </c>
      <c r="D1185" s="33">
        <f t="shared" si="33"/>
        <v>6</v>
      </c>
      <c r="E1185" s="33">
        <f t="shared" si="34"/>
        <v>5.7</v>
      </c>
      <c r="F1185" s="33">
        <f t="shared" si="35"/>
        <v>0.9</v>
      </c>
      <c r="G1185" s="33">
        <f t="shared" si="36"/>
        <v>3.7</v>
      </c>
      <c r="H1185" s="33">
        <f t="shared" si="37"/>
        <v>2.1</v>
      </c>
      <c r="I1185" s="33">
        <f t="shared" si="38"/>
        <v>5.5</v>
      </c>
    </row>
    <row r="1186" spans="2:9" s="127" customFormat="1" ht="15.75" hidden="1">
      <c r="B1186" s="39" t="s">
        <v>141</v>
      </c>
      <c r="C1186" s="33">
        <f t="shared" si="32"/>
        <v>14</v>
      </c>
      <c r="D1186" s="33">
        <f t="shared" si="33"/>
        <v>13</v>
      </c>
      <c r="E1186" s="33">
        <f t="shared" si="34"/>
        <v>20.5</v>
      </c>
      <c r="F1186" s="33">
        <f t="shared" si="35"/>
        <v>17.1</v>
      </c>
      <c r="G1186" s="33">
        <f t="shared" si="36"/>
        <v>17.4</v>
      </c>
      <c r="H1186" s="33">
        <f t="shared" si="37"/>
        <v>10</v>
      </c>
      <c r="I1186" s="33">
        <f t="shared" si="38"/>
        <v>16.7</v>
      </c>
    </row>
    <row r="1187" spans="2:9" s="127" customFormat="1" ht="15.75" hidden="1">
      <c r="B1187" s="39" t="s">
        <v>142</v>
      </c>
      <c r="C1187" s="33">
        <f t="shared" si="32"/>
        <v>19</v>
      </c>
      <c r="D1187" s="33">
        <f t="shared" si="33"/>
        <v>17.2</v>
      </c>
      <c r="E1187" s="33">
        <f t="shared" si="34"/>
        <v>26.4</v>
      </c>
      <c r="F1187" s="33">
        <f t="shared" si="35"/>
        <v>5.3</v>
      </c>
      <c r="G1187" s="33">
        <f t="shared" si="36"/>
        <v>24.5</v>
      </c>
      <c r="H1187" s="33">
        <f t="shared" si="37"/>
        <v>13.2</v>
      </c>
      <c r="I1187" s="33">
        <f t="shared" si="38"/>
        <v>23.2</v>
      </c>
    </row>
    <row r="1188" spans="2:9" s="127" customFormat="1" ht="15.75" hidden="1">
      <c r="B1188" s="39" t="s">
        <v>69</v>
      </c>
      <c r="C1188" s="33">
        <f t="shared" si="32"/>
        <v>6.7</v>
      </c>
      <c r="D1188" s="33">
        <f t="shared" si="33"/>
        <v>9</v>
      </c>
      <c r="E1188" s="33">
        <f t="shared" si="34"/>
        <v>6.5</v>
      </c>
      <c r="F1188" s="33">
        <f t="shared" si="35"/>
        <v>4.3</v>
      </c>
      <c r="G1188" s="33">
        <f t="shared" si="36"/>
        <v>8.1</v>
      </c>
      <c r="H1188" s="33">
        <f t="shared" si="37"/>
        <v>5.2</v>
      </c>
      <c r="I1188" s="33">
        <f t="shared" si="38"/>
        <v>6.4</v>
      </c>
    </row>
    <row r="1189" spans="2:9" s="127" customFormat="1" ht="15.75" hidden="1">
      <c r="B1189" s="39" t="s">
        <v>144</v>
      </c>
      <c r="C1189" s="33">
        <f t="shared" si="32"/>
        <v>7.1</v>
      </c>
      <c r="D1189" s="33">
        <f t="shared" si="33"/>
        <v>6.5</v>
      </c>
      <c r="E1189" s="33">
        <f t="shared" si="34"/>
        <v>8.7</v>
      </c>
      <c r="F1189" s="33">
        <f t="shared" si="35"/>
        <v>4.8</v>
      </c>
      <c r="G1189" s="33">
        <f t="shared" si="36"/>
        <v>8.5</v>
      </c>
      <c r="H1189" s="33">
        <f t="shared" si="37"/>
        <v>5.6</v>
      </c>
      <c r="I1189" s="33">
        <f t="shared" si="38"/>
        <v>7.5</v>
      </c>
    </row>
    <row r="1190" spans="2:9" s="127" customFormat="1" ht="15.75" hidden="1">
      <c r="B1190" s="39" t="s">
        <v>145</v>
      </c>
      <c r="C1190" s="33">
        <f t="shared" si="32"/>
        <v>5</v>
      </c>
      <c r="D1190" s="33">
        <f t="shared" si="33"/>
        <v>4.5</v>
      </c>
      <c r="E1190" s="33">
        <f t="shared" si="34"/>
        <v>8.3</v>
      </c>
      <c r="F1190" s="33">
        <f t="shared" si="35"/>
        <v>11.1</v>
      </c>
      <c r="G1190" s="33">
        <f t="shared" si="36"/>
        <v>8.5</v>
      </c>
      <c r="H1190" s="33">
        <f t="shared" si="37"/>
        <v>1.5</v>
      </c>
      <c r="I1190" s="33">
        <f t="shared" si="38"/>
        <v>5.7</v>
      </c>
    </row>
    <row r="1191" spans="2:9" s="127" customFormat="1" ht="15.75" hidden="1">
      <c r="B1191" s="39" t="s">
        <v>73</v>
      </c>
      <c r="C1191" s="33">
        <f t="shared" si="32"/>
        <v>11</v>
      </c>
      <c r="D1191" s="33">
        <f t="shared" si="33"/>
        <v>7.1</v>
      </c>
      <c r="E1191" s="33">
        <f t="shared" si="34"/>
        <v>13.1</v>
      </c>
      <c r="F1191" s="33">
        <f t="shared" si="35"/>
        <v>11.1</v>
      </c>
      <c r="G1191" s="33">
        <f t="shared" si="36"/>
        <v>12.7</v>
      </c>
      <c r="H1191" s="33">
        <f t="shared" si="37"/>
        <v>8.9</v>
      </c>
      <c r="I1191" s="33">
        <f t="shared" si="38"/>
        <v>8.3</v>
      </c>
    </row>
    <row r="1192" spans="2:9" s="127" customFormat="1" ht="15.75" hidden="1">
      <c r="B1192" s="39" t="s">
        <v>147</v>
      </c>
      <c r="C1192" s="33">
        <f t="shared" si="32"/>
        <v>4.6</v>
      </c>
      <c r="D1192" s="33">
        <f t="shared" si="33"/>
        <v>8.1</v>
      </c>
      <c r="E1192" s="33">
        <f t="shared" si="34"/>
        <v>10.6</v>
      </c>
      <c r="F1192" s="33">
        <f t="shared" si="35"/>
        <v>2.3</v>
      </c>
      <c r="G1192" s="33">
        <f t="shared" si="36"/>
        <v>5.5</v>
      </c>
      <c r="H1192" s="33">
        <f t="shared" si="37"/>
        <v>3.6</v>
      </c>
      <c r="I1192" s="33">
        <f t="shared" si="38"/>
        <v>9.2</v>
      </c>
    </row>
    <row r="1193" spans="2:9" s="127" customFormat="1" ht="15.75" hidden="1">
      <c r="B1193" s="39" t="s">
        <v>148</v>
      </c>
      <c r="C1193" s="33">
        <f t="shared" si="32"/>
        <v>5.1</v>
      </c>
      <c r="D1193" s="33">
        <f t="shared" si="33"/>
        <v>5.5</v>
      </c>
      <c r="E1193" s="33">
        <f t="shared" si="34"/>
        <v>7.8</v>
      </c>
      <c r="F1193" s="33">
        <f t="shared" si="35"/>
        <v>2.9</v>
      </c>
      <c r="G1193" s="33">
        <f t="shared" si="36"/>
        <v>6.1</v>
      </c>
      <c r="H1193" s="33">
        <f t="shared" si="37"/>
        <v>4</v>
      </c>
      <c r="I1193" s="33">
        <f t="shared" si="38"/>
        <v>6</v>
      </c>
    </row>
    <row r="1194" spans="2:9" s="127" customFormat="1" ht="15.75" hidden="1">
      <c r="B1194" s="39" t="s">
        <v>149</v>
      </c>
      <c r="C1194" s="33">
        <f t="shared" si="32"/>
        <v>2</v>
      </c>
      <c r="D1194" s="33">
        <f t="shared" si="33"/>
        <v>5.1</v>
      </c>
      <c r="E1194" s="33">
        <f t="shared" si="34"/>
        <v>6.1</v>
      </c>
      <c r="F1194" s="33">
        <f t="shared" si="35"/>
        <v>0.9</v>
      </c>
      <c r="G1194" s="33">
        <f t="shared" si="36"/>
        <v>2.9</v>
      </c>
      <c r="H1194" s="33">
        <f t="shared" si="37"/>
        <v>1.1</v>
      </c>
      <c r="I1194" s="33">
        <f t="shared" si="38"/>
        <v>4.5</v>
      </c>
    </row>
    <row r="1195" spans="2:9" s="127" customFormat="1" ht="15.75" hidden="1">
      <c r="B1195" s="39" t="s">
        <v>150</v>
      </c>
      <c r="C1195" s="33">
        <f t="shared" si="32"/>
        <v>5.3</v>
      </c>
      <c r="D1195" s="33">
        <f t="shared" si="33"/>
        <v>10.4</v>
      </c>
      <c r="E1195" s="33">
        <f t="shared" si="34"/>
        <v>8.4</v>
      </c>
      <c r="F1195" s="33">
        <f t="shared" si="35"/>
        <v>0.8</v>
      </c>
      <c r="G1195" s="33">
        <f t="shared" si="36"/>
        <v>6.1</v>
      </c>
      <c r="H1195" s="33">
        <f t="shared" si="37"/>
        <v>4.5</v>
      </c>
      <c r="I1195" s="33">
        <f t="shared" si="38"/>
        <v>8.2</v>
      </c>
    </row>
    <row r="1196" spans="2:9" s="127" customFormat="1" ht="15.75" hidden="1">
      <c r="B1196" s="39" t="s">
        <v>151</v>
      </c>
      <c r="C1196" s="33">
        <f t="shared" si="32"/>
        <v>4.1</v>
      </c>
      <c r="D1196" s="33">
        <f t="shared" si="33"/>
        <v>5.1</v>
      </c>
      <c r="E1196" s="33">
        <f t="shared" si="34"/>
        <v>5.3</v>
      </c>
      <c r="F1196" s="33">
        <f t="shared" si="35"/>
        <v>3.6</v>
      </c>
      <c r="G1196" s="33">
        <f t="shared" si="36"/>
        <v>4.8</v>
      </c>
      <c r="H1196" s="33">
        <f t="shared" si="37"/>
        <v>3.4</v>
      </c>
      <c r="I1196" s="33">
        <f t="shared" si="38"/>
        <v>10.9</v>
      </c>
    </row>
    <row r="1197" spans="2:12" s="11" customFormat="1" ht="15.75" hidden="1">
      <c r="B1197" s="14" t="s">
        <v>332</v>
      </c>
      <c r="C1197" s="127"/>
      <c r="D1197" s="127"/>
      <c r="E1197" s="127"/>
      <c r="F1197" s="127"/>
      <c r="G1197" s="127"/>
      <c r="H1197" s="127"/>
      <c r="I1197" s="127"/>
      <c r="J1197" s="43"/>
      <c r="K1197" s="43"/>
      <c r="L1197" s="13"/>
    </row>
    <row r="1198" spans="2:12" s="127" customFormat="1" ht="15" customHeight="1" hidden="1">
      <c r="B1198" s="11"/>
      <c r="C1198" s="57"/>
      <c r="D1198" s="57"/>
      <c r="E1198" s="57"/>
      <c r="F1198" s="57"/>
      <c r="G1198" s="57"/>
      <c r="H1198" s="57"/>
      <c r="I1198" s="57"/>
      <c r="J1198" s="31"/>
      <c r="K1198" s="31"/>
      <c r="L1198" s="25"/>
    </row>
    <row r="1199" spans="2:13" s="127" customFormat="1" ht="15" customHeight="1" hidden="1">
      <c r="B1199" s="341" t="s">
        <v>338</v>
      </c>
      <c r="C1199" s="341"/>
      <c r="D1199" s="341"/>
      <c r="E1199" s="341"/>
      <c r="F1199" s="341"/>
      <c r="G1199" s="341"/>
      <c r="H1199" s="341"/>
      <c r="I1199" s="341"/>
      <c r="J1199" s="341"/>
      <c r="K1199" s="341"/>
      <c r="L1199" s="341"/>
      <c r="M1199" s="341"/>
    </row>
    <row r="1200" spans="2:9" s="127" customFormat="1" ht="15" customHeight="1" hidden="1">
      <c r="B1200" s="35"/>
      <c r="C1200" s="35" t="s">
        <v>72</v>
      </c>
      <c r="D1200" s="35" t="s">
        <v>184</v>
      </c>
      <c r="E1200" s="35" t="s">
        <v>273</v>
      </c>
      <c r="F1200" s="35" t="s">
        <v>185</v>
      </c>
      <c r="G1200" s="35" t="s">
        <v>275</v>
      </c>
      <c r="H1200" s="35" t="s">
        <v>272</v>
      </c>
      <c r="I1200" s="35" t="s">
        <v>263</v>
      </c>
    </row>
    <row r="1201" spans="2:9" s="127" customFormat="1" ht="15.75" hidden="1">
      <c r="B1201" s="21" t="s">
        <v>74</v>
      </c>
      <c r="C1201" s="33">
        <f aca="true" t="shared" si="39" ref="C1201:C1217">H529</f>
        <v>5.7</v>
      </c>
      <c r="D1201" s="33">
        <f aca="true" t="shared" si="40" ref="D1201:D1217">H550</f>
        <v>7.7</v>
      </c>
      <c r="E1201" s="33">
        <f aca="true" t="shared" si="41" ref="E1201:E1217">H571</f>
        <v>7.9</v>
      </c>
      <c r="F1201" s="33">
        <f aca="true" t="shared" si="42" ref="F1201:F1217">H592</f>
        <v>3.1</v>
      </c>
      <c r="G1201" s="33">
        <f aca="true" t="shared" si="43" ref="G1201:G1217">H676</f>
        <v>6.9</v>
      </c>
      <c r="H1201" s="33">
        <f aca="true" t="shared" si="44" ref="H1201:H1217">H697</f>
        <v>4.5</v>
      </c>
      <c r="I1201" s="33">
        <f aca="true" t="shared" si="45" ref="I1201:I1217">H655</f>
        <v>7.8</v>
      </c>
    </row>
    <row r="1202" spans="2:9" s="127" customFormat="1" ht="15.75" hidden="1">
      <c r="B1202" s="21" t="s">
        <v>186</v>
      </c>
      <c r="C1202" s="33">
        <f t="shared" si="39"/>
        <v>6.7</v>
      </c>
      <c r="D1202" s="33">
        <f t="shared" si="40"/>
        <v>8</v>
      </c>
      <c r="E1202" s="33">
        <f t="shared" si="41"/>
        <v>8</v>
      </c>
      <c r="F1202" s="33">
        <f t="shared" si="42"/>
        <v>3.3</v>
      </c>
      <c r="G1202" s="33">
        <f t="shared" si="43"/>
        <v>7</v>
      </c>
      <c r="H1202" s="33">
        <f t="shared" si="44"/>
        <v>4.4</v>
      </c>
      <c r="I1202" s="33">
        <f t="shared" si="45"/>
        <v>7.9</v>
      </c>
    </row>
    <row r="1203" spans="2:9" s="127" customFormat="1" ht="15.75" hidden="1">
      <c r="B1203" s="21" t="s">
        <v>187</v>
      </c>
      <c r="C1203" s="33">
        <f t="shared" si="39"/>
        <v>4.7</v>
      </c>
      <c r="D1203" s="33">
        <f t="shared" si="40"/>
        <v>8.5</v>
      </c>
      <c r="E1203" s="33">
        <f t="shared" si="41"/>
        <v>6.3</v>
      </c>
      <c r="F1203" s="33">
        <f t="shared" si="42"/>
        <v>3.3</v>
      </c>
      <c r="G1203" s="33">
        <f t="shared" si="43"/>
        <v>5.7</v>
      </c>
      <c r="H1203" s="33">
        <f t="shared" si="44"/>
        <v>3.7</v>
      </c>
      <c r="I1203" s="33">
        <f t="shared" si="45"/>
        <v>7.3</v>
      </c>
    </row>
    <row r="1204" spans="2:9" s="127" customFormat="1" ht="15" customHeight="1" hidden="1">
      <c r="B1204" s="39" t="s">
        <v>25</v>
      </c>
      <c r="C1204" s="33">
        <f t="shared" si="39"/>
        <v>7</v>
      </c>
      <c r="D1204" s="33">
        <f t="shared" si="40"/>
        <v>7.4</v>
      </c>
      <c r="E1204" s="33">
        <f t="shared" si="41"/>
        <v>7.9</v>
      </c>
      <c r="F1204" s="33">
        <f t="shared" si="42"/>
        <v>4.6</v>
      </c>
      <c r="G1204" s="33">
        <f t="shared" si="43"/>
        <v>10.8</v>
      </c>
      <c r="H1204" s="33">
        <f t="shared" si="44"/>
        <v>3.8</v>
      </c>
      <c r="I1204" s="33">
        <f t="shared" si="45"/>
        <v>9.6</v>
      </c>
    </row>
    <row r="1205" spans="2:9" s="127" customFormat="1" ht="15.75" hidden="1">
      <c r="B1205" s="39" t="s">
        <v>180</v>
      </c>
      <c r="C1205" s="33">
        <f t="shared" si="39"/>
        <v>7.9</v>
      </c>
      <c r="D1205" s="33">
        <f t="shared" si="40"/>
        <v>8.4</v>
      </c>
      <c r="E1205" s="33">
        <f t="shared" si="41"/>
        <v>8</v>
      </c>
      <c r="F1205" s="33">
        <f t="shared" si="42"/>
        <v>4.6</v>
      </c>
      <c r="G1205" s="33">
        <f t="shared" si="43"/>
        <v>10.4</v>
      </c>
      <c r="H1205" s="33">
        <f t="shared" si="44"/>
        <v>5.7</v>
      </c>
      <c r="I1205" s="33">
        <f t="shared" si="45"/>
        <v>7.4</v>
      </c>
    </row>
    <row r="1206" spans="2:9" s="127" customFormat="1" ht="15.75" hidden="1">
      <c r="B1206" s="39" t="s">
        <v>140</v>
      </c>
      <c r="C1206" s="33">
        <f t="shared" si="39"/>
        <v>6.8</v>
      </c>
      <c r="D1206" s="33">
        <f t="shared" si="40"/>
        <v>12.1</v>
      </c>
      <c r="E1206" s="33">
        <f t="shared" si="41"/>
        <v>11.3</v>
      </c>
      <c r="F1206" s="33">
        <f t="shared" si="42"/>
        <v>3.6</v>
      </c>
      <c r="G1206" s="33">
        <f t="shared" si="43"/>
        <v>7.6</v>
      </c>
      <c r="H1206" s="33">
        <f t="shared" si="44"/>
        <v>5.9</v>
      </c>
      <c r="I1206" s="33">
        <f t="shared" si="45"/>
        <v>12.7</v>
      </c>
    </row>
    <row r="1207" spans="2:9" s="127" customFormat="1" ht="15.75" hidden="1">
      <c r="B1207" s="39" t="s">
        <v>141</v>
      </c>
      <c r="C1207" s="33">
        <f t="shared" si="39"/>
        <v>16.5</v>
      </c>
      <c r="D1207" s="33">
        <f t="shared" si="40"/>
        <v>16.1</v>
      </c>
      <c r="E1207" s="33">
        <f t="shared" si="41"/>
        <v>17.7</v>
      </c>
      <c r="F1207" s="33">
        <f t="shared" si="42"/>
        <v>18.4</v>
      </c>
      <c r="G1207" s="33">
        <f t="shared" si="43"/>
        <v>21.6</v>
      </c>
      <c r="H1207" s="33">
        <f t="shared" si="44"/>
        <v>11.4</v>
      </c>
      <c r="I1207" s="33">
        <f t="shared" si="45"/>
        <v>20.5</v>
      </c>
    </row>
    <row r="1208" spans="2:9" s="127" customFormat="1" ht="15.75" hidden="1">
      <c r="B1208" s="39" t="s">
        <v>142</v>
      </c>
      <c r="C1208" s="33">
        <f t="shared" si="39"/>
        <v>7.3</v>
      </c>
      <c r="D1208" s="33">
        <f t="shared" si="40"/>
        <v>8.1</v>
      </c>
      <c r="E1208" s="33">
        <f t="shared" si="41"/>
        <v>8.1</v>
      </c>
      <c r="F1208" s="33">
        <f t="shared" si="42"/>
        <v>4.1</v>
      </c>
      <c r="G1208" s="33">
        <f t="shared" si="43"/>
        <v>7.9</v>
      </c>
      <c r="H1208" s="33">
        <f t="shared" si="44"/>
        <v>6.8</v>
      </c>
      <c r="I1208" s="33">
        <f t="shared" si="45"/>
        <v>9.9</v>
      </c>
    </row>
    <row r="1209" spans="2:9" s="127" customFormat="1" ht="15.75" hidden="1">
      <c r="B1209" s="39" t="s">
        <v>69</v>
      </c>
      <c r="C1209" s="33">
        <f t="shared" si="39"/>
        <v>3.3</v>
      </c>
      <c r="D1209" s="33">
        <f t="shared" si="40"/>
        <v>4.7</v>
      </c>
      <c r="E1209" s="33">
        <f t="shared" si="41"/>
        <v>3.2</v>
      </c>
      <c r="F1209" s="33">
        <f t="shared" si="42"/>
        <v>1.7</v>
      </c>
      <c r="G1209" s="33">
        <f t="shared" si="43"/>
        <v>3.5</v>
      </c>
      <c r="H1209" s="33">
        <f t="shared" si="44"/>
        <v>3</v>
      </c>
      <c r="I1209" s="33">
        <f t="shared" si="45"/>
        <v>3.7</v>
      </c>
    </row>
    <row r="1210" spans="2:9" s="127" customFormat="1" ht="15.75" hidden="1">
      <c r="B1210" s="39" t="s">
        <v>144</v>
      </c>
      <c r="C1210" s="33">
        <f t="shared" si="39"/>
        <v>5</v>
      </c>
      <c r="D1210" s="33">
        <f t="shared" si="40"/>
        <v>5.1</v>
      </c>
      <c r="E1210" s="33">
        <f t="shared" si="41"/>
        <v>5.6</v>
      </c>
      <c r="F1210" s="33">
        <f t="shared" si="42"/>
        <v>4.1</v>
      </c>
      <c r="G1210" s="33">
        <f t="shared" si="43"/>
        <v>6.4</v>
      </c>
      <c r="H1210" s="33">
        <f t="shared" si="44"/>
        <v>3.6</v>
      </c>
      <c r="I1210" s="33">
        <f t="shared" si="45"/>
        <v>5</v>
      </c>
    </row>
    <row r="1211" spans="2:9" s="127" customFormat="1" ht="15.75" hidden="1">
      <c r="B1211" s="39" t="s">
        <v>145</v>
      </c>
      <c r="C1211" s="33">
        <f t="shared" si="39"/>
        <v>2.6</v>
      </c>
      <c r="D1211" s="33">
        <f t="shared" si="40"/>
        <v>2.2</v>
      </c>
      <c r="E1211" s="33">
        <f t="shared" si="41"/>
        <v>5.5</v>
      </c>
      <c r="F1211" s="33">
        <f t="shared" si="42"/>
        <v>0</v>
      </c>
      <c r="G1211" s="33">
        <f t="shared" si="43"/>
        <v>3.9</v>
      </c>
      <c r="H1211" s="33">
        <f t="shared" si="44"/>
        <v>1.4</v>
      </c>
      <c r="I1211" s="33">
        <f t="shared" si="45"/>
        <v>3.5</v>
      </c>
    </row>
    <row r="1212" spans="2:9" s="127" customFormat="1" ht="15.75" hidden="1">
      <c r="B1212" s="39" t="s">
        <v>73</v>
      </c>
      <c r="C1212" s="33">
        <f t="shared" si="39"/>
        <v>6.3</v>
      </c>
      <c r="D1212" s="33">
        <f t="shared" si="40"/>
        <v>6.5</v>
      </c>
      <c r="E1212" s="33">
        <f t="shared" si="41"/>
        <v>12.1</v>
      </c>
      <c r="F1212" s="33">
        <f t="shared" si="42"/>
        <v>2.9</v>
      </c>
      <c r="G1212" s="33">
        <f t="shared" si="43"/>
        <v>8.4</v>
      </c>
      <c r="H1212" s="33">
        <f t="shared" si="44"/>
        <v>3.8</v>
      </c>
      <c r="I1212" s="33">
        <f t="shared" si="45"/>
        <v>11</v>
      </c>
    </row>
    <row r="1213" spans="2:9" s="127" customFormat="1" ht="15.75" hidden="1">
      <c r="B1213" s="39" t="s">
        <v>147</v>
      </c>
      <c r="C1213" s="33">
        <f t="shared" si="39"/>
        <v>2.8</v>
      </c>
      <c r="D1213" s="33">
        <f t="shared" si="40"/>
        <v>4.6</v>
      </c>
      <c r="E1213" s="33">
        <f t="shared" si="41"/>
        <v>6.3</v>
      </c>
      <c r="F1213" s="33">
        <f t="shared" si="42"/>
        <v>1.3</v>
      </c>
      <c r="G1213" s="33">
        <f t="shared" si="43"/>
        <v>2.6</v>
      </c>
      <c r="H1213" s="33">
        <f t="shared" si="44"/>
        <v>1.8</v>
      </c>
      <c r="I1213" s="33">
        <f t="shared" si="45"/>
        <v>2.6</v>
      </c>
    </row>
    <row r="1214" spans="2:9" s="127" customFormat="1" ht="15.75" hidden="1">
      <c r="B1214" s="39" t="s">
        <v>148</v>
      </c>
      <c r="C1214" s="33">
        <f t="shared" si="39"/>
        <v>2.3</v>
      </c>
      <c r="D1214" s="33">
        <f t="shared" si="40"/>
        <v>2.9</v>
      </c>
      <c r="E1214" s="33">
        <f t="shared" si="41"/>
        <v>3.2</v>
      </c>
      <c r="F1214" s="33">
        <f t="shared" si="42"/>
        <v>1.3</v>
      </c>
      <c r="G1214" s="33">
        <f t="shared" si="43"/>
        <v>2.4</v>
      </c>
      <c r="H1214" s="33">
        <f t="shared" si="44"/>
        <v>2.1</v>
      </c>
      <c r="I1214" s="33">
        <f t="shared" si="45"/>
        <v>3.5</v>
      </c>
    </row>
    <row r="1215" spans="2:9" s="127" customFormat="1" ht="15.75" hidden="1">
      <c r="B1215" s="39" t="s">
        <v>149</v>
      </c>
      <c r="C1215" s="33">
        <f t="shared" si="39"/>
        <v>1.5</v>
      </c>
      <c r="D1215" s="33">
        <f t="shared" si="40"/>
        <v>2.8</v>
      </c>
      <c r="E1215" s="33">
        <f t="shared" si="41"/>
        <v>4.5</v>
      </c>
      <c r="F1215" s="33">
        <f t="shared" si="42"/>
        <v>0.9</v>
      </c>
      <c r="G1215" s="33">
        <f t="shared" si="43"/>
        <v>2</v>
      </c>
      <c r="H1215" s="33">
        <f t="shared" si="44"/>
        <v>1</v>
      </c>
      <c r="I1215" s="33">
        <f t="shared" si="45"/>
        <v>5</v>
      </c>
    </row>
    <row r="1216" spans="2:9" s="127" customFormat="1" ht="15.75" hidden="1">
      <c r="B1216" s="39" t="s">
        <v>150</v>
      </c>
      <c r="C1216" s="33">
        <f t="shared" si="39"/>
        <v>3.2</v>
      </c>
      <c r="D1216" s="33">
        <f t="shared" si="40"/>
        <v>7</v>
      </c>
      <c r="E1216" s="33">
        <f t="shared" si="41"/>
        <v>5</v>
      </c>
      <c r="F1216" s="33">
        <f t="shared" si="42"/>
        <v>0.9</v>
      </c>
      <c r="G1216" s="33">
        <f t="shared" si="43"/>
        <v>4.9</v>
      </c>
      <c r="H1216" s="33">
        <f t="shared" si="44"/>
        <v>1.4</v>
      </c>
      <c r="I1216" s="33">
        <f t="shared" si="45"/>
        <v>5.8</v>
      </c>
    </row>
    <row r="1217" spans="2:9" s="127" customFormat="1" ht="15.75" hidden="1">
      <c r="B1217" s="39" t="s">
        <v>151</v>
      </c>
      <c r="C1217" s="33">
        <f t="shared" si="39"/>
        <v>4.4</v>
      </c>
      <c r="D1217" s="33">
        <f t="shared" si="40"/>
        <v>3.5</v>
      </c>
      <c r="E1217" s="33">
        <f t="shared" si="41"/>
        <v>7.3</v>
      </c>
      <c r="F1217" s="33">
        <f t="shared" si="42"/>
        <v>3.8</v>
      </c>
      <c r="G1217" s="33">
        <f t="shared" si="43"/>
        <v>5.4</v>
      </c>
      <c r="H1217" s="33">
        <f t="shared" si="44"/>
        <v>3.5</v>
      </c>
      <c r="I1217" s="33">
        <f t="shared" si="45"/>
        <v>7.4</v>
      </c>
    </row>
    <row r="1218" spans="2:12" s="11" customFormat="1" ht="15.75" hidden="1">
      <c r="B1218" s="14" t="s">
        <v>332</v>
      </c>
      <c r="C1218" s="127"/>
      <c r="D1218" s="127"/>
      <c r="E1218" s="127"/>
      <c r="F1218" s="127"/>
      <c r="G1218" s="127"/>
      <c r="H1218" s="127"/>
      <c r="I1218" s="127"/>
      <c r="J1218" s="43"/>
      <c r="K1218" s="43"/>
      <c r="L1218" s="13"/>
    </row>
    <row r="1219" spans="2:12" s="127" customFormat="1" ht="15" customHeight="1" hidden="1">
      <c r="B1219" s="11"/>
      <c r="C1219" s="57"/>
      <c r="D1219" s="57"/>
      <c r="E1219" s="57"/>
      <c r="F1219" s="57"/>
      <c r="G1219" s="57"/>
      <c r="H1219" s="57"/>
      <c r="I1219" s="57"/>
      <c r="J1219" s="31"/>
      <c r="K1219" s="31"/>
      <c r="L1219" s="25"/>
    </row>
    <row r="1220" spans="2:13" s="127" customFormat="1" ht="15" customHeight="1" hidden="1">
      <c r="B1220" s="341" t="s">
        <v>339</v>
      </c>
      <c r="C1220" s="341"/>
      <c r="D1220" s="341"/>
      <c r="E1220" s="341"/>
      <c r="F1220" s="341"/>
      <c r="G1220" s="341"/>
      <c r="H1220" s="341"/>
      <c r="I1220" s="341"/>
      <c r="J1220" s="341"/>
      <c r="K1220" s="341"/>
      <c r="L1220" s="341"/>
      <c r="M1220" s="341"/>
    </row>
    <row r="1221" spans="2:9" s="127" customFormat="1" ht="15" customHeight="1" hidden="1">
      <c r="B1221" s="35"/>
      <c r="C1221" s="22" t="s">
        <v>72</v>
      </c>
      <c r="D1221" s="22" t="s">
        <v>184</v>
      </c>
      <c r="E1221" s="22" t="s">
        <v>273</v>
      </c>
      <c r="F1221" s="22" t="s">
        <v>185</v>
      </c>
      <c r="G1221" s="22" t="s">
        <v>275</v>
      </c>
      <c r="H1221" s="22" t="s">
        <v>272</v>
      </c>
      <c r="I1221" s="22" t="s">
        <v>263</v>
      </c>
    </row>
    <row r="1222" spans="2:9" s="127" customFormat="1" ht="15.75" hidden="1">
      <c r="B1222" s="21" t="s">
        <v>74</v>
      </c>
      <c r="C1222" s="33">
        <f aca="true" t="shared" si="46" ref="C1222:C1238">I529</f>
        <v>8</v>
      </c>
      <c r="D1222" s="33">
        <f aca="true" t="shared" si="47" ref="D1222:D1238">I550</f>
        <v>9.7</v>
      </c>
      <c r="E1222" s="33">
        <f aca="true" t="shared" si="48" ref="E1222:E1238">I571</f>
        <v>12.1</v>
      </c>
      <c r="F1222" s="33">
        <f aca="true" t="shared" si="49" ref="F1222:F1238">I592</f>
        <v>4.1</v>
      </c>
      <c r="G1222" s="33">
        <f aca="true" t="shared" si="50" ref="G1222:G1238">I676</f>
        <v>8</v>
      </c>
      <c r="H1222" s="33">
        <f aca="true" t="shared" si="51" ref="H1222:H1238">I697</f>
        <v>8</v>
      </c>
      <c r="I1222" s="33">
        <f aca="true" t="shared" si="52" ref="I1222:I1238">I655</f>
        <v>11.9</v>
      </c>
    </row>
    <row r="1223" spans="2:9" s="127" customFormat="1" ht="15.75" hidden="1">
      <c r="B1223" s="21" t="s">
        <v>186</v>
      </c>
      <c r="C1223" s="33">
        <f t="shared" si="46"/>
        <v>7.1</v>
      </c>
      <c r="D1223" s="33">
        <f t="shared" si="47"/>
        <v>9.4</v>
      </c>
      <c r="E1223" s="33">
        <f t="shared" si="48"/>
        <v>11.3</v>
      </c>
      <c r="F1223" s="33">
        <f t="shared" si="49"/>
        <v>3.9</v>
      </c>
      <c r="G1223" s="33">
        <f t="shared" si="50"/>
        <v>7.4</v>
      </c>
      <c r="H1223" s="33">
        <f t="shared" si="51"/>
        <v>6.8</v>
      </c>
      <c r="I1223" s="33">
        <f t="shared" si="52"/>
        <v>10.5</v>
      </c>
    </row>
    <row r="1224" spans="2:9" s="127" customFormat="1" ht="15.75" hidden="1">
      <c r="B1224" s="21" t="s">
        <v>187</v>
      </c>
      <c r="C1224" s="33">
        <f t="shared" si="46"/>
        <v>7</v>
      </c>
      <c r="D1224" s="33">
        <f t="shared" si="47"/>
        <v>11</v>
      </c>
      <c r="E1224" s="33">
        <f t="shared" si="48"/>
        <v>12.3</v>
      </c>
      <c r="F1224" s="33">
        <f t="shared" si="49"/>
        <v>4.3</v>
      </c>
      <c r="G1224" s="33">
        <f t="shared" si="50"/>
        <v>6.9</v>
      </c>
      <c r="H1224" s="33">
        <f t="shared" si="51"/>
        <v>7.1</v>
      </c>
      <c r="I1224" s="33">
        <f t="shared" si="52"/>
        <v>12.2</v>
      </c>
    </row>
    <row r="1225" spans="2:9" s="127" customFormat="1" ht="15" customHeight="1" hidden="1">
      <c r="B1225" s="39" t="s">
        <v>25</v>
      </c>
      <c r="C1225" s="33">
        <f t="shared" si="46"/>
        <v>5.6</v>
      </c>
      <c r="D1225" s="33">
        <f t="shared" si="47"/>
        <v>5.7</v>
      </c>
      <c r="E1225" s="33">
        <f t="shared" si="48"/>
        <v>10</v>
      </c>
      <c r="F1225" s="33">
        <f t="shared" si="49"/>
        <v>3.2</v>
      </c>
      <c r="G1225" s="33">
        <f t="shared" si="50"/>
        <v>7.2</v>
      </c>
      <c r="H1225" s="33">
        <f t="shared" si="51"/>
        <v>4.1</v>
      </c>
      <c r="I1225" s="33">
        <f t="shared" si="52"/>
        <v>8</v>
      </c>
    </row>
    <row r="1226" spans="2:9" s="127" customFormat="1" ht="15.75" hidden="1">
      <c r="B1226" s="39" t="s">
        <v>180</v>
      </c>
      <c r="C1226" s="33">
        <f t="shared" si="46"/>
        <v>9.1</v>
      </c>
      <c r="D1226" s="33">
        <f t="shared" si="47"/>
        <v>7.8</v>
      </c>
      <c r="E1226" s="33">
        <f t="shared" si="48"/>
        <v>10.5</v>
      </c>
      <c r="F1226" s="33">
        <f t="shared" si="49"/>
        <v>5</v>
      </c>
      <c r="G1226" s="33">
        <f t="shared" si="50"/>
        <v>10.2</v>
      </c>
      <c r="H1226" s="33">
        <f t="shared" si="51"/>
        <v>8.1</v>
      </c>
      <c r="I1226" s="33">
        <f t="shared" si="52"/>
        <v>9.2</v>
      </c>
    </row>
    <row r="1227" spans="2:9" s="127" customFormat="1" ht="15.75" hidden="1">
      <c r="B1227" s="39" t="s">
        <v>140</v>
      </c>
      <c r="C1227" s="33">
        <f t="shared" si="46"/>
        <v>8.4</v>
      </c>
      <c r="D1227" s="33">
        <f t="shared" si="47"/>
        <v>12.7</v>
      </c>
      <c r="E1227" s="33">
        <f t="shared" si="48"/>
        <v>16.4</v>
      </c>
      <c r="F1227" s="33">
        <f t="shared" si="49"/>
        <v>4.6</v>
      </c>
      <c r="G1227" s="33">
        <f t="shared" si="50"/>
        <v>8.3</v>
      </c>
      <c r="H1227" s="33">
        <f t="shared" si="51"/>
        <v>8.6</v>
      </c>
      <c r="I1227" s="33">
        <f t="shared" si="52"/>
        <v>14.6</v>
      </c>
    </row>
    <row r="1228" spans="2:9" s="127" customFormat="1" ht="15.75" hidden="1">
      <c r="B1228" s="39" t="s">
        <v>141</v>
      </c>
      <c r="C1228" s="33">
        <f t="shared" si="46"/>
        <v>8.8</v>
      </c>
      <c r="D1228" s="33">
        <f t="shared" si="47"/>
        <v>8</v>
      </c>
      <c r="E1228" s="33">
        <f t="shared" si="48"/>
        <v>14.3</v>
      </c>
      <c r="F1228" s="33">
        <f t="shared" si="49"/>
        <v>9.8</v>
      </c>
      <c r="G1228" s="33">
        <f t="shared" si="50"/>
        <v>11.5</v>
      </c>
      <c r="H1228" s="33">
        <f t="shared" si="51"/>
        <v>6.3</v>
      </c>
      <c r="I1228" s="33">
        <f t="shared" si="52"/>
        <v>12.3</v>
      </c>
    </row>
    <row r="1229" spans="2:9" s="127" customFormat="1" ht="15.75" hidden="1">
      <c r="B1229" s="39" t="s">
        <v>142</v>
      </c>
      <c r="C1229" s="33">
        <f t="shared" si="46"/>
        <v>18</v>
      </c>
      <c r="D1229" s="33">
        <f t="shared" si="47"/>
        <v>18.5</v>
      </c>
      <c r="E1229" s="33">
        <f t="shared" si="48"/>
        <v>24.6</v>
      </c>
      <c r="F1229" s="33">
        <f t="shared" si="49"/>
        <v>6.2</v>
      </c>
      <c r="G1229" s="33">
        <f t="shared" si="50"/>
        <v>18.6</v>
      </c>
      <c r="H1229" s="33">
        <f t="shared" si="51"/>
        <v>17.5</v>
      </c>
      <c r="I1229" s="33">
        <f t="shared" si="52"/>
        <v>13.2</v>
      </c>
    </row>
    <row r="1230" spans="2:9" s="127" customFormat="1" ht="15.75" hidden="1">
      <c r="B1230" s="39" t="s">
        <v>69</v>
      </c>
      <c r="C1230" s="33">
        <f t="shared" si="46"/>
        <v>8.5</v>
      </c>
      <c r="D1230" s="33">
        <f t="shared" si="47"/>
        <v>9.5</v>
      </c>
      <c r="E1230" s="33">
        <f t="shared" si="48"/>
        <v>9.4</v>
      </c>
      <c r="F1230" s="33">
        <f t="shared" si="49"/>
        <v>5.6</v>
      </c>
      <c r="G1230" s="33">
        <f t="shared" si="50"/>
        <v>8.7</v>
      </c>
      <c r="H1230" s="33">
        <f t="shared" si="51"/>
        <v>8.2</v>
      </c>
      <c r="I1230" s="33">
        <f t="shared" si="52"/>
        <v>11.1</v>
      </c>
    </row>
    <row r="1231" spans="2:9" s="127" customFormat="1" ht="15.75" hidden="1">
      <c r="B1231" s="39" t="s">
        <v>144</v>
      </c>
      <c r="C1231" s="33">
        <f t="shared" si="46"/>
        <v>8.4</v>
      </c>
      <c r="D1231" s="33">
        <f t="shared" si="47"/>
        <v>8</v>
      </c>
      <c r="E1231" s="33">
        <f t="shared" si="48"/>
        <v>11.6</v>
      </c>
      <c r="F1231" s="33">
        <f t="shared" si="49"/>
        <v>3.8</v>
      </c>
      <c r="G1231" s="33">
        <f t="shared" si="50"/>
        <v>8.5</v>
      </c>
      <c r="H1231" s="33">
        <f t="shared" si="51"/>
        <v>8.2</v>
      </c>
      <c r="I1231" s="33">
        <f t="shared" si="52"/>
        <v>11.3</v>
      </c>
    </row>
    <row r="1232" spans="2:9" s="127" customFormat="1" ht="15.75" hidden="1">
      <c r="B1232" s="39" t="s">
        <v>145</v>
      </c>
      <c r="C1232" s="33">
        <f t="shared" si="46"/>
        <v>8.8</v>
      </c>
      <c r="D1232" s="33">
        <f t="shared" si="47"/>
        <v>5.3</v>
      </c>
      <c r="E1232" s="33">
        <f t="shared" si="48"/>
        <v>41.7</v>
      </c>
      <c r="F1232" s="33">
        <f t="shared" si="49"/>
        <v>8.3</v>
      </c>
      <c r="G1232" s="33">
        <f t="shared" si="50"/>
        <v>10.9</v>
      </c>
      <c r="H1232" s="33">
        <f t="shared" si="51"/>
        <v>7.3</v>
      </c>
      <c r="I1232" s="33">
        <f t="shared" si="52"/>
        <v>12.4</v>
      </c>
    </row>
    <row r="1233" spans="2:9" s="127" customFormat="1" ht="15.75" hidden="1">
      <c r="B1233" s="39" t="s">
        <v>73</v>
      </c>
      <c r="C1233" s="33">
        <f t="shared" si="46"/>
        <v>3.7</v>
      </c>
      <c r="D1233" s="33">
        <f t="shared" si="47"/>
        <v>0</v>
      </c>
      <c r="E1233" s="33">
        <f t="shared" si="48"/>
        <v>9.1</v>
      </c>
      <c r="F1233" s="33">
        <f t="shared" si="49"/>
        <v>2.3</v>
      </c>
      <c r="G1233" s="33">
        <f t="shared" si="50"/>
        <v>4.3</v>
      </c>
      <c r="H1233" s="33">
        <f t="shared" si="51"/>
        <v>3.1</v>
      </c>
      <c r="I1233" s="33">
        <f t="shared" si="52"/>
        <v>7.4</v>
      </c>
    </row>
    <row r="1234" spans="2:9" s="127" customFormat="1" ht="15.75" hidden="1">
      <c r="B1234" s="39" t="s">
        <v>147</v>
      </c>
      <c r="C1234" s="33">
        <f t="shared" si="46"/>
        <v>5.4</v>
      </c>
      <c r="D1234" s="33">
        <f t="shared" si="47"/>
        <v>7.5</v>
      </c>
      <c r="E1234" s="33">
        <f t="shared" si="48"/>
        <v>13.3</v>
      </c>
      <c r="F1234" s="33">
        <f t="shared" si="49"/>
        <v>3.2</v>
      </c>
      <c r="G1234" s="33">
        <f t="shared" si="50"/>
        <v>5.7</v>
      </c>
      <c r="H1234" s="33">
        <f t="shared" si="51"/>
        <v>5</v>
      </c>
      <c r="I1234" s="33">
        <f t="shared" si="52"/>
        <v>17.2</v>
      </c>
    </row>
    <row r="1235" spans="2:9" s="127" customFormat="1" ht="15.75" hidden="1">
      <c r="B1235" s="39" t="s">
        <v>148</v>
      </c>
      <c r="C1235" s="33">
        <f t="shared" si="46"/>
        <v>3</v>
      </c>
      <c r="D1235" s="33">
        <f t="shared" si="47"/>
        <v>3.2</v>
      </c>
      <c r="E1235" s="33">
        <f t="shared" si="48"/>
        <v>4.7</v>
      </c>
      <c r="F1235" s="33">
        <f t="shared" si="49"/>
        <v>2.3</v>
      </c>
      <c r="G1235" s="33">
        <f t="shared" si="50"/>
        <v>3.4</v>
      </c>
      <c r="H1235" s="33">
        <f t="shared" si="51"/>
        <v>2.7</v>
      </c>
      <c r="I1235" s="33">
        <f t="shared" si="52"/>
        <v>4.3</v>
      </c>
    </row>
    <row r="1236" spans="2:9" s="127" customFormat="1" ht="15.75" hidden="1">
      <c r="B1236" s="39" t="s">
        <v>149</v>
      </c>
      <c r="C1236" s="33">
        <f t="shared" si="46"/>
        <v>5.9</v>
      </c>
      <c r="D1236" s="33">
        <f t="shared" si="47"/>
        <v>9.7</v>
      </c>
      <c r="E1236" s="33">
        <f t="shared" si="48"/>
        <v>13</v>
      </c>
      <c r="F1236" s="33">
        <f t="shared" si="49"/>
        <v>4.7</v>
      </c>
      <c r="G1236" s="33">
        <f t="shared" si="50"/>
        <v>6.5</v>
      </c>
      <c r="H1236" s="33">
        <f t="shared" si="51"/>
        <v>5.2</v>
      </c>
      <c r="I1236" s="33">
        <f t="shared" si="52"/>
        <v>11.6</v>
      </c>
    </row>
    <row r="1237" spans="2:9" s="127" customFormat="1" ht="15.75" hidden="1">
      <c r="B1237" s="39" t="s">
        <v>150</v>
      </c>
      <c r="C1237" s="33">
        <f t="shared" si="46"/>
        <v>8.7</v>
      </c>
      <c r="D1237" s="33">
        <f t="shared" si="47"/>
        <v>17.1</v>
      </c>
      <c r="E1237" s="33">
        <f t="shared" si="48"/>
        <v>12.3</v>
      </c>
      <c r="F1237" s="33">
        <f t="shared" si="49"/>
        <v>3.8</v>
      </c>
      <c r="G1237" s="33">
        <f t="shared" si="50"/>
        <v>9.6</v>
      </c>
      <c r="H1237" s="33">
        <f t="shared" si="51"/>
        <v>7.9</v>
      </c>
      <c r="I1237" s="33">
        <f t="shared" si="52"/>
        <v>14.3</v>
      </c>
    </row>
    <row r="1238" spans="2:9" s="127" customFormat="1" ht="15.75" hidden="1">
      <c r="B1238" s="39" t="s">
        <v>151</v>
      </c>
      <c r="C1238" s="33">
        <f t="shared" si="46"/>
        <v>2.1</v>
      </c>
      <c r="D1238" s="33">
        <f t="shared" si="47"/>
        <v>5.1</v>
      </c>
      <c r="E1238" s="33">
        <f t="shared" si="48"/>
        <v>0</v>
      </c>
      <c r="F1238" s="33">
        <f t="shared" si="49"/>
        <v>1.9</v>
      </c>
      <c r="G1238" s="33">
        <f t="shared" si="50"/>
        <v>2.1</v>
      </c>
      <c r="H1238" s="33">
        <f t="shared" si="51"/>
        <v>2.1</v>
      </c>
      <c r="I1238" s="33">
        <f t="shared" si="52"/>
        <v>4.3</v>
      </c>
    </row>
    <row r="1239" spans="2:12" s="11" customFormat="1" ht="15.75" hidden="1">
      <c r="B1239" s="14" t="s">
        <v>332</v>
      </c>
      <c r="C1239" s="127"/>
      <c r="D1239" s="127"/>
      <c r="E1239" s="127"/>
      <c r="F1239" s="127"/>
      <c r="G1239" s="127"/>
      <c r="H1239" s="127"/>
      <c r="I1239" s="127"/>
      <c r="J1239" s="43"/>
      <c r="K1239" s="43"/>
      <c r="L1239" s="13"/>
    </row>
    <row r="1240" spans="2:12" s="11" customFormat="1" ht="15.75" hidden="1">
      <c r="B1240" s="14"/>
      <c r="C1240" s="127"/>
      <c r="D1240" s="127"/>
      <c r="E1240" s="127"/>
      <c r="F1240" s="127"/>
      <c r="G1240" s="127"/>
      <c r="H1240" s="127"/>
      <c r="I1240" s="127"/>
      <c r="J1240" s="43"/>
      <c r="K1240" s="43"/>
      <c r="L1240" s="13"/>
    </row>
    <row r="1241" spans="2:13" ht="15" customHeight="1" hidden="1">
      <c r="B1241" s="341" t="s">
        <v>215</v>
      </c>
      <c r="C1241" s="341"/>
      <c r="D1241" s="341"/>
      <c r="E1241" s="341"/>
      <c r="F1241" s="341"/>
      <c r="G1241" s="341"/>
      <c r="H1241" s="341"/>
      <c r="I1241" s="341"/>
      <c r="J1241" s="341"/>
      <c r="K1241" s="341"/>
      <c r="L1241" s="341"/>
      <c r="M1241" s="341"/>
    </row>
    <row r="1242" spans="2:9" ht="15" customHeight="1" hidden="1">
      <c r="B1242" s="35"/>
      <c r="C1242" s="22" t="s">
        <v>72</v>
      </c>
      <c r="D1242" s="22" t="s">
        <v>184</v>
      </c>
      <c r="E1242" s="22" t="s">
        <v>273</v>
      </c>
      <c r="F1242" s="22" t="s">
        <v>185</v>
      </c>
      <c r="G1242" s="22" t="s">
        <v>275</v>
      </c>
      <c r="H1242" s="22" t="s">
        <v>272</v>
      </c>
      <c r="I1242" s="22" t="s">
        <v>263</v>
      </c>
    </row>
    <row r="1243" spans="2:10" s="11" customFormat="1" ht="15.75" hidden="1">
      <c r="B1243" s="21" t="s">
        <v>74</v>
      </c>
      <c r="C1243" s="33">
        <f aca="true" t="shared" si="53" ref="C1243:C1259">C718</f>
        <v>1.2</v>
      </c>
      <c r="D1243" s="33">
        <f aca="true" t="shared" si="54" ref="D1243:D1259">C739</f>
        <v>1.8</v>
      </c>
      <c r="E1243" s="33">
        <f aca="true" t="shared" si="55" ref="E1243:E1259">C760</f>
        <v>1.4</v>
      </c>
      <c r="F1243" s="33">
        <f aca="true" t="shared" si="56" ref="F1243:F1259">C781</f>
        <v>0.7</v>
      </c>
      <c r="G1243" s="33">
        <f aca="true" t="shared" si="57" ref="G1243:G1259">C865</f>
        <v>1.5</v>
      </c>
      <c r="H1243" s="33">
        <f aca="true" t="shared" si="58" ref="H1243:H1259">C886</f>
        <v>0.8</v>
      </c>
      <c r="I1243" s="33">
        <f aca="true" t="shared" si="59" ref="I1243:I1259">C844</f>
        <v>1.5</v>
      </c>
      <c r="J1243" s="24"/>
    </row>
    <row r="1244" spans="2:9" ht="15.75" hidden="1">
      <c r="B1244" s="21" t="s">
        <v>186</v>
      </c>
      <c r="C1244" s="33">
        <f t="shared" si="53"/>
        <v>0.8</v>
      </c>
      <c r="D1244" s="33">
        <f t="shared" si="54"/>
        <v>1.1</v>
      </c>
      <c r="E1244" s="33">
        <f t="shared" si="55"/>
        <v>1</v>
      </c>
      <c r="F1244" s="33">
        <f t="shared" si="56"/>
        <v>0.5</v>
      </c>
      <c r="G1244" s="33">
        <f t="shared" si="57"/>
        <v>1.1</v>
      </c>
      <c r="H1244" s="33">
        <f t="shared" si="58"/>
        <v>0.5</v>
      </c>
      <c r="I1244" s="33">
        <f t="shared" si="59"/>
        <v>1.1</v>
      </c>
    </row>
    <row r="1245" spans="2:9" ht="15.75" hidden="1">
      <c r="B1245" s="21" t="s">
        <v>187</v>
      </c>
      <c r="C1245" s="33">
        <f t="shared" si="53"/>
        <v>0.8</v>
      </c>
      <c r="D1245" s="33">
        <f t="shared" si="54"/>
        <v>0.8</v>
      </c>
      <c r="E1245" s="33">
        <f t="shared" si="55"/>
        <v>0.9</v>
      </c>
      <c r="F1245" s="33">
        <f t="shared" si="56"/>
        <v>0.8</v>
      </c>
      <c r="G1245" s="33">
        <f t="shared" si="57"/>
        <v>1.1</v>
      </c>
      <c r="H1245" s="33">
        <f t="shared" si="58"/>
        <v>0.5</v>
      </c>
      <c r="I1245" s="33">
        <f t="shared" si="59"/>
        <v>1</v>
      </c>
    </row>
    <row r="1246" spans="2:9" ht="15" customHeight="1" hidden="1">
      <c r="B1246" s="39" t="s">
        <v>25</v>
      </c>
      <c r="C1246" s="33">
        <f t="shared" si="53"/>
        <v>0.7</v>
      </c>
      <c r="D1246" s="33">
        <f t="shared" si="54"/>
        <v>1</v>
      </c>
      <c r="E1246" s="33">
        <f t="shared" si="55"/>
        <v>0</v>
      </c>
      <c r="F1246" s="33">
        <f t="shared" si="56"/>
        <v>0</v>
      </c>
      <c r="G1246" s="33">
        <f t="shared" si="57"/>
        <v>0.6</v>
      </c>
      <c r="H1246" s="33">
        <f t="shared" si="58"/>
        <v>0.7</v>
      </c>
      <c r="I1246" s="33">
        <f t="shared" si="59"/>
        <v>1</v>
      </c>
    </row>
    <row r="1247" spans="2:9" ht="15.75" hidden="1">
      <c r="B1247" s="39" t="s">
        <v>180</v>
      </c>
      <c r="C1247" s="33">
        <f t="shared" si="53"/>
        <v>1.4</v>
      </c>
      <c r="D1247" s="33">
        <f t="shared" si="54"/>
        <v>1.3</v>
      </c>
      <c r="E1247" s="33">
        <f t="shared" si="55"/>
        <v>1.4</v>
      </c>
      <c r="F1247" s="33">
        <f t="shared" si="56"/>
        <v>2.1</v>
      </c>
      <c r="G1247" s="33">
        <f t="shared" si="57"/>
        <v>2.1</v>
      </c>
      <c r="H1247" s="33">
        <f t="shared" si="58"/>
        <v>0.7</v>
      </c>
      <c r="I1247" s="33">
        <f t="shared" si="59"/>
        <v>1.3</v>
      </c>
    </row>
    <row r="1248" spans="2:9" ht="15.75" hidden="1">
      <c r="B1248" s="39" t="s">
        <v>140</v>
      </c>
      <c r="C1248" s="33">
        <f t="shared" si="53"/>
        <v>0.6</v>
      </c>
      <c r="D1248" s="33">
        <f t="shared" si="54"/>
        <v>0</v>
      </c>
      <c r="E1248" s="33">
        <f t="shared" si="55"/>
        <v>0.7</v>
      </c>
      <c r="F1248" s="33">
        <f t="shared" si="56"/>
        <v>0.8</v>
      </c>
      <c r="G1248" s="33">
        <f t="shared" si="57"/>
        <v>0.6</v>
      </c>
      <c r="H1248" s="33">
        <f t="shared" si="58"/>
        <v>0.7</v>
      </c>
      <c r="I1248" s="33">
        <f t="shared" si="59"/>
        <v>0.5</v>
      </c>
    </row>
    <row r="1249" spans="2:9" ht="15.75" hidden="1">
      <c r="B1249" s="39" t="s">
        <v>141</v>
      </c>
      <c r="C1249" s="33">
        <f t="shared" si="53"/>
        <v>0.2</v>
      </c>
      <c r="D1249" s="33">
        <f t="shared" si="54"/>
        <v>0</v>
      </c>
      <c r="E1249" s="33">
        <f t="shared" si="55"/>
        <v>0</v>
      </c>
      <c r="F1249" s="33">
        <f t="shared" si="56"/>
        <v>2.1</v>
      </c>
      <c r="G1249" s="33">
        <f t="shared" si="57"/>
        <v>0.3</v>
      </c>
      <c r="H1249" s="33">
        <f t="shared" si="58"/>
        <v>0</v>
      </c>
      <c r="I1249" s="33">
        <f t="shared" si="59"/>
        <v>0</v>
      </c>
    </row>
    <row r="1250" spans="2:9" ht="15.75" hidden="1">
      <c r="B1250" s="39" t="s">
        <v>142</v>
      </c>
      <c r="C1250" s="33">
        <f t="shared" si="53"/>
        <v>2.1</v>
      </c>
      <c r="D1250" s="33">
        <f t="shared" si="54"/>
        <v>3.1</v>
      </c>
      <c r="E1250" s="33">
        <f t="shared" si="55"/>
        <v>0.6</v>
      </c>
      <c r="F1250" s="33">
        <f t="shared" si="56"/>
        <v>3.7</v>
      </c>
      <c r="G1250" s="33">
        <f t="shared" si="57"/>
        <v>2.8</v>
      </c>
      <c r="H1250" s="33">
        <f t="shared" si="58"/>
        <v>1.4</v>
      </c>
      <c r="I1250" s="33">
        <f t="shared" si="59"/>
        <v>2.1</v>
      </c>
    </row>
    <row r="1251" spans="2:9" ht="15.75" hidden="1">
      <c r="B1251" s="39" t="s">
        <v>69</v>
      </c>
      <c r="C1251" s="33">
        <f t="shared" si="53"/>
        <v>0.4</v>
      </c>
      <c r="D1251" s="33">
        <f t="shared" si="54"/>
        <v>0.5</v>
      </c>
      <c r="E1251" s="33">
        <f t="shared" si="55"/>
        <v>0.3</v>
      </c>
      <c r="F1251" s="33">
        <f t="shared" si="56"/>
        <v>0.7</v>
      </c>
      <c r="G1251" s="33">
        <f t="shared" si="57"/>
        <v>0.6</v>
      </c>
      <c r="H1251" s="33">
        <f t="shared" si="58"/>
        <v>0.2</v>
      </c>
      <c r="I1251" s="33">
        <f t="shared" si="59"/>
        <v>0.4</v>
      </c>
    </row>
    <row r="1252" spans="2:9" ht="15.75" hidden="1">
      <c r="B1252" s="39" t="s">
        <v>144</v>
      </c>
      <c r="C1252" s="33">
        <f t="shared" si="53"/>
        <v>0.8</v>
      </c>
      <c r="D1252" s="33">
        <f t="shared" si="54"/>
        <v>1.6</v>
      </c>
      <c r="E1252" s="33">
        <f t="shared" si="55"/>
        <v>0.8</v>
      </c>
      <c r="F1252" s="33">
        <f t="shared" si="56"/>
        <v>0.3</v>
      </c>
      <c r="G1252" s="33">
        <f t="shared" si="57"/>
        <v>1.3</v>
      </c>
      <c r="H1252" s="33">
        <f t="shared" si="58"/>
        <v>0.3</v>
      </c>
      <c r="I1252" s="33">
        <f t="shared" si="59"/>
        <v>0.8</v>
      </c>
    </row>
    <row r="1253" spans="2:9" ht="15.75" hidden="1">
      <c r="B1253" s="39" t="s">
        <v>145</v>
      </c>
      <c r="C1253" s="33">
        <f t="shared" si="53"/>
        <v>5.2</v>
      </c>
      <c r="D1253" s="33">
        <f t="shared" si="54"/>
        <v>3.3</v>
      </c>
      <c r="E1253" s="33">
        <f t="shared" si="55"/>
        <v>12.9</v>
      </c>
      <c r="F1253" s="33">
        <f t="shared" si="56"/>
        <v>5.3</v>
      </c>
      <c r="G1253" s="33">
        <f t="shared" si="57"/>
        <v>6.3</v>
      </c>
      <c r="H1253" s="33">
        <f t="shared" si="58"/>
        <v>3.9</v>
      </c>
      <c r="I1253" s="33">
        <f t="shared" si="59"/>
        <v>5.9</v>
      </c>
    </row>
    <row r="1254" spans="2:9" ht="15.75" hidden="1">
      <c r="B1254" s="39" t="s">
        <v>73</v>
      </c>
      <c r="C1254" s="33">
        <f t="shared" si="53"/>
        <v>0</v>
      </c>
      <c r="D1254" s="33">
        <f t="shared" si="54"/>
        <v>0</v>
      </c>
      <c r="E1254" s="33">
        <f t="shared" si="55"/>
        <v>0</v>
      </c>
      <c r="F1254" s="33">
        <f t="shared" si="56"/>
        <v>0</v>
      </c>
      <c r="G1254" s="33">
        <f t="shared" si="57"/>
        <v>0</v>
      </c>
      <c r="H1254" s="33">
        <f t="shared" si="58"/>
        <v>0</v>
      </c>
      <c r="I1254" s="33">
        <f t="shared" si="59"/>
        <v>0</v>
      </c>
    </row>
    <row r="1255" spans="2:9" ht="15.75" hidden="1">
      <c r="B1255" s="39" t="s">
        <v>147</v>
      </c>
      <c r="C1255" s="33">
        <f t="shared" si="53"/>
        <v>0.1</v>
      </c>
      <c r="D1255" s="33">
        <f t="shared" si="54"/>
        <v>0.5</v>
      </c>
      <c r="E1255" s="33">
        <f t="shared" si="55"/>
        <v>0</v>
      </c>
      <c r="F1255" s="33">
        <f t="shared" si="56"/>
        <v>0.1</v>
      </c>
      <c r="G1255" s="33">
        <f t="shared" si="57"/>
        <v>0.1</v>
      </c>
      <c r="H1255" s="33">
        <f t="shared" si="58"/>
        <v>0.1</v>
      </c>
      <c r="I1255" s="33">
        <f t="shared" si="59"/>
        <v>0.3</v>
      </c>
    </row>
    <row r="1256" spans="2:9" ht="15.75" hidden="1">
      <c r="B1256" s="39" t="s">
        <v>148</v>
      </c>
      <c r="C1256" s="33">
        <f t="shared" si="53"/>
        <v>0.9</v>
      </c>
      <c r="D1256" s="33">
        <f t="shared" si="54"/>
        <v>1.1</v>
      </c>
      <c r="E1256" s="33">
        <f t="shared" si="55"/>
        <v>0.6</v>
      </c>
      <c r="F1256" s="33">
        <f t="shared" si="56"/>
        <v>1.1</v>
      </c>
      <c r="G1256" s="33">
        <f t="shared" si="57"/>
        <v>1.3</v>
      </c>
      <c r="H1256" s="33">
        <f t="shared" si="58"/>
        <v>0.4</v>
      </c>
      <c r="I1256" s="33">
        <f t="shared" si="59"/>
        <v>1</v>
      </c>
    </row>
    <row r="1257" spans="2:9" ht="15.75" hidden="1">
      <c r="B1257" s="39" t="s">
        <v>149</v>
      </c>
      <c r="C1257" s="33">
        <f t="shared" si="53"/>
        <v>0.2</v>
      </c>
      <c r="D1257" s="33">
        <f t="shared" si="54"/>
        <v>1.3</v>
      </c>
      <c r="E1257" s="33">
        <f t="shared" si="55"/>
        <v>0.1</v>
      </c>
      <c r="F1257" s="33">
        <f t="shared" si="56"/>
        <v>0.1</v>
      </c>
      <c r="G1257" s="33">
        <f t="shared" si="57"/>
        <v>0.3</v>
      </c>
      <c r="H1257" s="33">
        <f t="shared" si="58"/>
        <v>0.2</v>
      </c>
      <c r="I1257" s="33">
        <f t="shared" si="59"/>
        <v>0.8</v>
      </c>
    </row>
    <row r="1258" spans="2:9" ht="15.75" hidden="1">
      <c r="B1258" s="39" t="s">
        <v>150</v>
      </c>
      <c r="C1258" s="33">
        <f t="shared" si="53"/>
        <v>0.2</v>
      </c>
      <c r="D1258" s="33">
        <f t="shared" si="54"/>
        <v>0.3</v>
      </c>
      <c r="E1258" s="33">
        <f t="shared" si="55"/>
        <v>0</v>
      </c>
      <c r="F1258" s="33">
        <f t="shared" si="56"/>
        <v>0.2</v>
      </c>
      <c r="G1258" s="33">
        <f t="shared" si="57"/>
        <v>0.4</v>
      </c>
      <c r="H1258" s="33">
        <f t="shared" si="58"/>
        <v>0</v>
      </c>
      <c r="I1258" s="33">
        <f t="shared" si="59"/>
        <v>0.2</v>
      </c>
    </row>
    <row r="1259" spans="2:9" ht="15.75" hidden="1">
      <c r="B1259" s="39" t="s">
        <v>151</v>
      </c>
      <c r="C1259" s="33">
        <f t="shared" si="53"/>
        <v>0.5</v>
      </c>
      <c r="D1259" s="33">
        <f t="shared" si="54"/>
        <v>1.8</v>
      </c>
      <c r="E1259" s="33">
        <f t="shared" si="55"/>
        <v>0</v>
      </c>
      <c r="F1259" s="33">
        <f t="shared" si="56"/>
        <v>0.4</v>
      </c>
      <c r="G1259" s="33">
        <f t="shared" si="57"/>
        <v>0.8</v>
      </c>
      <c r="H1259" s="33">
        <f t="shared" si="58"/>
        <v>0.3</v>
      </c>
      <c r="I1259" s="33">
        <f t="shared" si="59"/>
        <v>1</v>
      </c>
    </row>
    <row r="1260" spans="2:12" s="11" customFormat="1" ht="15.75" hidden="1">
      <c r="B1260" s="14" t="s">
        <v>234</v>
      </c>
      <c r="C1260" s="1"/>
      <c r="D1260" s="1"/>
      <c r="E1260" s="1"/>
      <c r="F1260" s="1"/>
      <c r="G1260" s="1"/>
      <c r="H1260" s="1"/>
      <c r="I1260" s="1"/>
      <c r="J1260" s="43"/>
      <c r="K1260" s="43"/>
      <c r="L1260" s="13"/>
    </row>
    <row r="1261" spans="2:12" s="11" customFormat="1" ht="15.75" hidden="1">
      <c r="B1261" s="14"/>
      <c r="C1261" s="1"/>
      <c r="D1261" s="1"/>
      <c r="E1261" s="1"/>
      <c r="F1261" s="1"/>
      <c r="G1261" s="1"/>
      <c r="H1261" s="1"/>
      <c r="I1261" s="1"/>
      <c r="J1261" s="43"/>
      <c r="K1261" s="43"/>
      <c r="L1261" s="13"/>
    </row>
    <row r="1262" spans="2:13" ht="15" customHeight="1" hidden="1">
      <c r="B1262" s="341" t="s">
        <v>216</v>
      </c>
      <c r="C1262" s="341"/>
      <c r="D1262" s="341"/>
      <c r="E1262" s="341"/>
      <c r="F1262" s="341"/>
      <c r="G1262" s="341"/>
      <c r="H1262" s="341"/>
      <c r="I1262" s="341"/>
      <c r="J1262" s="341"/>
      <c r="K1262" s="341"/>
      <c r="L1262" s="341"/>
      <c r="M1262" s="341"/>
    </row>
    <row r="1263" spans="2:9" ht="15" customHeight="1" hidden="1">
      <c r="B1263" s="35"/>
      <c r="C1263" s="22" t="s">
        <v>72</v>
      </c>
      <c r="D1263" s="22" t="s">
        <v>184</v>
      </c>
      <c r="E1263" s="22" t="s">
        <v>273</v>
      </c>
      <c r="F1263" s="22" t="s">
        <v>185</v>
      </c>
      <c r="G1263" s="22" t="s">
        <v>275</v>
      </c>
      <c r="H1263" s="22" t="s">
        <v>272</v>
      </c>
      <c r="I1263" s="22" t="s">
        <v>263</v>
      </c>
    </row>
    <row r="1264" spans="2:9" ht="15.75" hidden="1">
      <c r="B1264" s="21" t="s">
        <v>74</v>
      </c>
      <c r="C1264" s="33">
        <f aca="true" t="shared" si="60" ref="C1264:C1280">D718</f>
        <v>1.7</v>
      </c>
      <c r="D1264" s="33">
        <f aca="true" t="shared" si="61" ref="D1264:D1280">D739</f>
        <v>2.2</v>
      </c>
      <c r="E1264" s="33">
        <f aca="true" t="shared" si="62" ref="E1264:E1280">D760</f>
        <v>2.2</v>
      </c>
      <c r="F1264" s="33">
        <f aca="true" t="shared" si="63" ref="F1264:F1280">D781</f>
        <v>1</v>
      </c>
      <c r="G1264" s="33">
        <f aca="true" t="shared" si="64" ref="G1264:G1280">D865</f>
        <v>2.2</v>
      </c>
      <c r="H1264" s="33">
        <f aca="true" t="shared" si="65" ref="H1264:H1280">D886</f>
        <v>1.2</v>
      </c>
      <c r="I1264" s="33">
        <f aca="true" t="shared" si="66" ref="I1264:I1280">D844</f>
        <v>2.3</v>
      </c>
    </row>
    <row r="1265" spans="2:9" ht="15.75" hidden="1">
      <c r="B1265" s="21" t="s">
        <v>186</v>
      </c>
      <c r="C1265" s="33">
        <f t="shared" si="60"/>
        <v>1.8</v>
      </c>
      <c r="D1265" s="33">
        <f t="shared" si="61"/>
        <v>2.4</v>
      </c>
      <c r="E1265" s="33">
        <f t="shared" si="62"/>
        <v>2.6</v>
      </c>
      <c r="F1265" s="33">
        <f t="shared" si="63"/>
        <v>0.8</v>
      </c>
      <c r="G1265" s="33">
        <f t="shared" si="64"/>
        <v>2.4</v>
      </c>
      <c r="H1265" s="33">
        <f t="shared" si="65"/>
        <v>1.1</v>
      </c>
      <c r="I1265" s="33">
        <f t="shared" si="66"/>
        <v>2.6</v>
      </c>
    </row>
    <row r="1266" spans="2:9" ht="15.75" hidden="1">
      <c r="B1266" s="21" t="s">
        <v>187</v>
      </c>
      <c r="C1266" s="33">
        <f t="shared" si="60"/>
        <v>1.4</v>
      </c>
      <c r="D1266" s="33">
        <f t="shared" si="61"/>
        <v>1.8</v>
      </c>
      <c r="E1266" s="33">
        <f t="shared" si="62"/>
        <v>2</v>
      </c>
      <c r="F1266" s="33">
        <f t="shared" si="63"/>
        <v>1.1</v>
      </c>
      <c r="G1266" s="33">
        <f t="shared" si="64"/>
        <v>1.9</v>
      </c>
      <c r="H1266" s="33">
        <f t="shared" si="65"/>
        <v>1</v>
      </c>
      <c r="I1266" s="33">
        <f t="shared" si="66"/>
        <v>2.2</v>
      </c>
    </row>
    <row r="1267" spans="2:9" ht="15" customHeight="1" hidden="1">
      <c r="B1267" s="39" t="s">
        <v>25</v>
      </c>
      <c r="C1267" s="33">
        <f t="shared" si="60"/>
        <v>0.2</v>
      </c>
      <c r="D1267" s="33">
        <f t="shared" si="61"/>
        <v>0.2</v>
      </c>
      <c r="E1267" s="33">
        <f t="shared" si="62"/>
        <v>0</v>
      </c>
      <c r="F1267" s="33">
        <f t="shared" si="63"/>
        <v>0</v>
      </c>
      <c r="G1267" s="33">
        <f t="shared" si="64"/>
        <v>0</v>
      </c>
      <c r="H1267" s="33">
        <f t="shared" si="65"/>
        <v>0.3</v>
      </c>
      <c r="I1267" s="33">
        <f t="shared" si="66"/>
        <v>0</v>
      </c>
    </row>
    <row r="1268" spans="2:9" ht="15.75" hidden="1">
      <c r="B1268" s="39" t="s">
        <v>180</v>
      </c>
      <c r="C1268" s="33">
        <f t="shared" si="60"/>
        <v>4</v>
      </c>
      <c r="D1268" s="33">
        <f t="shared" si="61"/>
        <v>3.9</v>
      </c>
      <c r="E1268" s="33">
        <f t="shared" si="62"/>
        <v>4.2</v>
      </c>
      <c r="F1268" s="33">
        <f t="shared" si="63"/>
        <v>2</v>
      </c>
      <c r="G1268" s="33">
        <f t="shared" si="64"/>
        <v>5.5</v>
      </c>
      <c r="H1268" s="33">
        <f t="shared" si="65"/>
        <v>2.3</v>
      </c>
      <c r="I1268" s="33">
        <f t="shared" si="66"/>
        <v>4.1</v>
      </c>
    </row>
    <row r="1269" spans="2:9" ht="15.75" hidden="1">
      <c r="B1269" s="39" t="s">
        <v>140</v>
      </c>
      <c r="C1269" s="33">
        <f t="shared" si="60"/>
        <v>0.9</v>
      </c>
      <c r="D1269" s="33">
        <f t="shared" si="61"/>
        <v>2.6</v>
      </c>
      <c r="E1269" s="33">
        <f t="shared" si="62"/>
        <v>0.3</v>
      </c>
      <c r="F1269" s="33">
        <f t="shared" si="63"/>
        <v>1</v>
      </c>
      <c r="G1269" s="33">
        <f t="shared" si="64"/>
        <v>1.2</v>
      </c>
      <c r="H1269" s="33">
        <f t="shared" si="65"/>
        <v>0.7</v>
      </c>
      <c r="I1269" s="33">
        <f t="shared" si="66"/>
        <v>1.6</v>
      </c>
    </row>
    <row r="1270" spans="2:9" ht="15.75" hidden="1">
      <c r="B1270" s="39" t="s">
        <v>141</v>
      </c>
      <c r="C1270" s="33">
        <f t="shared" si="60"/>
        <v>1.1</v>
      </c>
      <c r="D1270" s="33">
        <f t="shared" si="61"/>
        <v>1.1</v>
      </c>
      <c r="E1270" s="33">
        <f t="shared" si="62"/>
        <v>1.1</v>
      </c>
      <c r="F1270" s="33">
        <f t="shared" si="63"/>
        <v>2.1</v>
      </c>
      <c r="G1270" s="33">
        <f t="shared" si="64"/>
        <v>0.8</v>
      </c>
      <c r="H1270" s="33">
        <f t="shared" si="65"/>
        <v>1.4</v>
      </c>
      <c r="I1270" s="33">
        <f t="shared" si="66"/>
        <v>1.8</v>
      </c>
    </row>
    <row r="1271" spans="2:9" ht="15.75" hidden="1">
      <c r="B1271" s="39" t="s">
        <v>142</v>
      </c>
      <c r="C1271" s="33">
        <f t="shared" si="60"/>
        <v>4.2</v>
      </c>
      <c r="D1271" s="33">
        <f t="shared" si="61"/>
        <v>3.4</v>
      </c>
      <c r="E1271" s="33">
        <f t="shared" si="62"/>
        <v>5.5</v>
      </c>
      <c r="F1271" s="33">
        <f t="shared" si="63"/>
        <v>1</v>
      </c>
      <c r="G1271" s="33">
        <f t="shared" si="64"/>
        <v>5.4</v>
      </c>
      <c r="H1271" s="33">
        <f t="shared" si="65"/>
        <v>2.8</v>
      </c>
      <c r="I1271" s="33">
        <f t="shared" si="66"/>
        <v>6.2</v>
      </c>
    </row>
    <row r="1272" spans="2:9" ht="15.75" hidden="1">
      <c r="B1272" s="39" t="s">
        <v>69</v>
      </c>
      <c r="C1272" s="33">
        <f t="shared" si="60"/>
        <v>1.6</v>
      </c>
      <c r="D1272" s="33">
        <f t="shared" si="61"/>
        <v>1.3</v>
      </c>
      <c r="E1272" s="33">
        <f t="shared" si="62"/>
        <v>1.8</v>
      </c>
      <c r="F1272" s="33">
        <f t="shared" si="63"/>
        <v>1.3</v>
      </c>
      <c r="G1272" s="33">
        <f t="shared" si="64"/>
        <v>2.2</v>
      </c>
      <c r="H1272" s="33">
        <f t="shared" si="65"/>
        <v>1</v>
      </c>
      <c r="I1272" s="33">
        <f t="shared" si="66"/>
        <v>1.5</v>
      </c>
    </row>
    <row r="1273" spans="2:9" ht="15.75" hidden="1">
      <c r="B1273" s="39" t="s">
        <v>144</v>
      </c>
      <c r="C1273" s="33">
        <f t="shared" si="60"/>
        <v>0.9</v>
      </c>
      <c r="D1273" s="33">
        <f t="shared" si="61"/>
        <v>1.4</v>
      </c>
      <c r="E1273" s="33">
        <f t="shared" si="62"/>
        <v>1</v>
      </c>
      <c r="F1273" s="33">
        <f t="shared" si="63"/>
        <v>0.7</v>
      </c>
      <c r="G1273" s="33">
        <f t="shared" si="64"/>
        <v>1.3</v>
      </c>
      <c r="H1273" s="33">
        <f t="shared" si="65"/>
        <v>0.5</v>
      </c>
      <c r="I1273" s="33">
        <f t="shared" si="66"/>
        <v>0.9</v>
      </c>
    </row>
    <row r="1274" spans="2:9" ht="15.75" hidden="1">
      <c r="B1274" s="39" t="s">
        <v>145</v>
      </c>
      <c r="C1274" s="33">
        <f t="shared" si="60"/>
        <v>2.7</v>
      </c>
      <c r="D1274" s="33">
        <f t="shared" si="61"/>
        <v>2.5</v>
      </c>
      <c r="E1274" s="33">
        <f t="shared" si="62"/>
        <v>1.4</v>
      </c>
      <c r="F1274" s="33">
        <f t="shared" si="63"/>
        <v>11.8</v>
      </c>
      <c r="G1274" s="33">
        <f t="shared" si="64"/>
        <v>3.1</v>
      </c>
      <c r="H1274" s="33">
        <f t="shared" si="65"/>
        <v>2.1</v>
      </c>
      <c r="I1274" s="33">
        <f t="shared" si="66"/>
        <v>2.2</v>
      </c>
    </row>
    <row r="1275" spans="2:9" ht="15.75" hidden="1">
      <c r="B1275" s="39" t="s">
        <v>73</v>
      </c>
      <c r="C1275" s="33">
        <f t="shared" si="60"/>
        <v>2.1</v>
      </c>
      <c r="D1275" s="33">
        <f t="shared" si="61"/>
        <v>3.7</v>
      </c>
      <c r="E1275" s="33">
        <f t="shared" si="62"/>
        <v>4</v>
      </c>
      <c r="F1275" s="33">
        <f t="shared" si="63"/>
        <v>0.5</v>
      </c>
      <c r="G1275" s="33">
        <f t="shared" si="64"/>
        <v>2</v>
      </c>
      <c r="H1275" s="33">
        <f t="shared" si="65"/>
        <v>2.1</v>
      </c>
      <c r="I1275" s="33">
        <f t="shared" si="66"/>
        <v>4.1</v>
      </c>
    </row>
    <row r="1276" spans="2:9" ht="15.75" hidden="1">
      <c r="B1276" s="39" t="s">
        <v>147</v>
      </c>
      <c r="C1276" s="33">
        <f t="shared" si="60"/>
        <v>0.1</v>
      </c>
      <c r="D1276" s="33">
        <f t="shared" si="61"/>
        <v>0</v>
      </c>
      <c r="E1276" s="33">
        <f t="shared" si="62"/>
        <v>0</v>
      </c>
      <c r="F1276" s="33">
        <f t="shared" si="63"/>
        <v>0.2</v>
      </c>
      <c r="G1276" s="33">
        <f t="shared" si="64"/>
        <v>0</v>
      </c>
      <c r="H1276" s="33">
        <f t="shared" si="65"/>
        <v>0.3</v>
      </c>
      <c r="I1276" s="33">
        <f t="shared" si="66"/>
        <v>0.3</v>
      </c>
    </row>
    <row r="1277" spans="2:9" ht="15.75" hidden="1">
      <c r="B1277" s="39" t="s">
        <v>148</v>
      </c>
      <c r="C1277" s="33">
        <f t="shared" si="60"/>
        <v>2</v>
      </c>
      <c r="D1277" s="33">
        <f t="shared" si="61"/>
        <v>2.1</v>
      </c>
      <c r="E1277" s="33">
        <f t="shared" si="62"/>
        <v>2.1</v>
      </c>
      <c r="F1277" s="33">
        <f t="shared" si="63"/>
        <v>2</v>
      </c>
      <c r="G1277" s="33">
        <f t="shared" si="64"/>
        <v>3.1</v>
      </c>
      <c r="H1277" s="33">
        <f t="shared" si="65"/>
        <v>0.9</v>
      </c>
      <c r="I1277" s="33">
        <f t="shared" si="66"/>
        <v>2.3</v>
      </c>
    </row>
    <row r="1278" spans="2:9" ht="15.75" hidden="1">
      <c r="B1278" s="39" t="s">
        <v>149</v>
      </c>
      <c r="C1278" s="33">
        <f t="shared" si="60"/>
        <v>0.2</v>
      </c>
      <c r="D1278" s="33">
        <f t="shared" si="61"/>
        <v>0.7</v>
      </c>
      <c r="E1278" s="33">
        <f t="shared" si="62"/>
        <v>0.2</v>
      </c>
      <c r="F1278" s="33">
        <f t="shared" si="63"/>
        <v>0.2</v>
      </c>
      <c r="G1278" s="33">
        <f t="shared" si="64"/>
        <v>0.3</v>
      </c>
      <c r="H1278" s="33">
        <f t="shared" si="65"/>
        <v>0.2</v>
      </c>
      <c r="I1278" s="33">
        <f t="shared" si="66"/>
        <v>0.4</v>
      </c>
    </row>
    <row r="1279" spans="2:9" ht="15.75" hidden="1">
      <c r="B1279" s="39" t="s">
        <v>150</v>
      </c>
      <c r="C1279" s="33">
        <f t="shared" si="60"/>
        <v>3</v>
      </c>
      <c r="D1279" s="33">
        <f t="shared" si="61"/>
        <v>5.1</v>
      </c>
      <c r="E1279" s="33">
        <f t="shared" si="62"/>
        <v>4</v>
      </c>
      <c r="F1279" s="33">
        <f t="shared" si="63"/>
        <v>1</v>
      </c>
      <c r="G1279" s="33">
        <f t="shared" si="64"/>
        <v>3.4</v>
      </c>
      <c r="H1279" s="33">
        <f t="shared" si="65"/>
        <v>2.6</v>
      </c>
      <c r="I1279" s="33">
        <f t="shared" si="66"/>
        <v>3.9</v>
      </c>
    </row>
    <row r="1280" spans="2:9" ht="15.75" hidden="1">
      <c r="B1280" s="39" t="s">
        <v>151</v>
      </c>
      <c r="C1280" s="33">
        <f t="shared" si="60"/>
        <v>1</v>
      </c>
      <c r="D1280" s="33">
        <f t="shared" si="61"/>
        <v>1.9</v>
      </c>
      <c r="E1280" s="33">
        <f t="shared" si="62"/>
        <v>1.5</v>
      </c>
      <c r="F1280" s="33">
        <f t="shared" si="63"/>
        <v>0.7</v>
      </c>
      <c r="G1280" s="33">
        <f t="shared" si="64"/>
        <v>1.3</v>
      </c>
      <c r="H1280" s="33">
        <f t="shared" si="65"/>
        <v>0.6</v>
      </c>
      <c r="I1280" s="33">
        <f t="shared" si="66"/>
        <v>1.8</v>
      </c>
    </row>
    <row r="1281" spans="2:12" s="11" customFormat="1" ht="15.75" hidden="1">
      <c r="B1281" s="14" t="s">
        <v>234</v>
      </c>
      <c r="C1281" s="1"/>
      <c r="D1281" s="1"/>
      <c r="E1281" s="1"/>
      <c r="F1281" s="1"/>
      <c r="G1281" s="1"/>
      <c r="H1281" s="1"/>
      <c r="I1281" s="1"/>
      <c r="J1281" s="43"/>
      <c r="K1281" s="43"/>
      <c r="L1281" s="13"/>
    </row>
    <row r="1282" spans="2:12" ht="15" customHeight="1" hidden="1">
      <c r="B1282" s="11"/>
      <c r="C1282" s="57"/>
      <c r="D1282" s="57"/>
      <c r="E1282" s="57"/>
      <c r="F1282" s="57"/>
      <c r="G1282" s="57"/>
      <c r="H1282" s="57"/>
      <c r="I1282" s="57"/>
      <c r="J1282" s="31"/>
      <c r="K1282" s="31"/>
      <c r="L1282" s="25"/>
    </row>
    <row r="1283" spans="2:13" ht="15" customHeight="1" hidden="1">
      <c r="B1283" s="341" t="s">
        <v>217</v>
      </c>
      <c r="C1283" s="341"/>
      <c r="D1283" s="341"/>
      <c r="E1283" s="341"/>
      <c r="F1283" s="341"/>
      <c r="G1283" s="341"/>
      <c r="H1283" s="341"/>
      <c r="I1283" s="341"/>
      <c r="J1283" s="341"/>
      <c r="K1283" s="341"/>
      <c r="L1283" s="341"/>
      <c r="M1283" s="341"/>
    </row>
    <row r="1284" spans="2:9" ht="15" customHeight="1" hidden="1">
      <c r="B1284" s="35"/>
      <c r="C1284" s="22" t="s">
        <v>72</v>
      </c>
      <c r="D1284" s="22" t="s">
        <v>184</v>
      </c>
      <c r="E1284" s="22" t="s">
        <v>273</v>
      </c>
      <c r="F1284" s="22" t="s">
        <v>185</v>
      </c>
      <c r="G1284" s="22" t="s">
        <v>275</v>
      </c>
      <c r="H1284" s="22" t="s">
        <v>272</v>
      </c>
      <c r="I1284" s="22" t="s">
        <v>263</v>
      </c>
    </row>
    <row r="1285" spans="2:9" ht="15.75" hidden="1">
      <c r="B1285" s="21" t="s">
        <v>74</v>
      </c>
      <c r="C1285" s="33">
        <f aca="true" t="shared" si="67" ref="C1285:C1301">E718</f>
        <v>1.5</v>
      </c>
      <c r="D1285" s="33">
        <f aca="true" t="shared" si="68" ref="D1285:D1301">E739</f>
        <v>1.7</v>
      </c>
      <c r="E1285" s="33">
        <f aca="true" t="shared" si="69" ref="E1285:E1301">E760</f>
        <v>1.9</v>
      </c>
      <c r="F1285" s="33">
        <f aca="true" t="shared" si="70" ref="F1285:F1301">E781</f>
        <v>1</v>
      </c>
      <c r="G1285" s="33">
        <f aca="true" t="shared" si="71" ref="G1285:G1301">E865</f>
        <v>1.8</v>
      </c>
      <c r="H1285" s="33">
        <f aca="true" t="shared" si="72" ref="H1285:H1301">E886</f>
        <v>1.2</v>
      </c>
      <c r="I1285" s="33">
        <f aca="true" t="shared" si="73" ref="I1285:I1301">E844</f>
        <v>1.9</v>
      </c>
    </row>
    <row r="1286" spans="2:9" ht="15.75" hidden="1">
      <c r="B1286" s="21" t="s">
        <v>186</v>
      </c>
      <c r="C1286" s="33">
        <f t="shared" si="67"/>
        <v>1.7</v>
      </c>
      <c r="D1286" s="33">
        <f t="shared" si="68"/>
        <v>2</v>
      </c>
      <c r="E1286" s="33">
        <f t="shared" si="69"/>
        <v>2.6</v>
      </c>
      <c r="F1286" s="33">
        <f t="shared" si="70"/>
        <v>0.8</v>
      </c>
      <c r="G1286" s="33">
        <f t="shared" si="71"/>
        <v>2.1</v>
      </c>
      <c r="H1286" s="33">
        <f t="shared" si="72"/>
        <v>1.2</v>
      </c>
      <c r="I1286" s="33">
        <f t="shared" si="73"/>
        <v>2.3</v>
      </c>
    </row>
    <row r="1287" spans="2:9" ht="15.75" hidden="1">
      <c r="B1287" s="21" t="s">
        <v>187</v>
      </c>
      <c r="C1287" s="33">
        <f t="shared" si="67"/>
        <v>1.2</v>
      </c>
      <c r="D1287" s="33">
        <f t="shared" si="68"/>
        <v>1.4</v>
      </c>
      <c r="E1287" s="33">
        <f t="shared" si="69"/>
        <v>1.5</v>
      </c>
      <c r="F1287" s="33">
        <f t="shared" si="70"/>
        <v>1.1</v>
      </c>
      <c r="G1287" s="33">
        <f t="shared" si="71"/>
        <v>1.5</v>
      </c>
      <c r="H1287" s="33">
        <f t="shared" si="72"/>
        <v>0.9</v>
      </c>
      <c r="I1287" s="33">
        <f t="shared" si="73"/>
        <v>1.7</v>
      </c>
    </row>
    <row r="1288" spans="2:9" ht="15" customHeight="1" hidden="1">
      <c r="B1288" s="39" t="s">
        <v>25</v>
      </c>
      <c r="C1288" s="33">
        <f t="shared" si="67"/>
        <v>1.4</v>
      </c>
      <c r="D1288" s="33">
        <f t="shared" si="68"/>
        <v>0.9</v>
      </c>
      <c r="E1288" s="33">
        <f t="shared" si="69"/>
        <v>1.7</v>
      </c>
      <c r="F1288" s="33">
        <f t="shared" si="70"/>
        <v>3.7</v>
      </c>
      <c r="G1288" s="33">
        <f t="shared" si="71"/>
        <v>1.8</v>
      </c>
      <c r="H1288" s="33">
        <f t="shared" si="72"/>
        <v>0.9</v>
      </c>
      <c r="I1288" s="33">
        <f t="shared" si="73"/>
        <v>2.1</v>
      </c>
    </row>
    <row r="1289" spans="2:9" ht="15.75" hidden="1">
      <c r="B1289" s="39" t="s">
        <v>180</v>
      </c>
      <c r="C1289" s="33">
        <f t="shared" si="67"/>
        <v>3.6</v>
      </c>
      <c r="D1289" s="33">
        <f t="shared" si="68"/>
        <v>2.9</v>
      </c>
      <c r="E1289" s="33">
        <f t="shared" si="69"/>
        <v>3.9</v>
      </c>
      <c r="F1289" s="33">
        <f t="shared" si="70"/>
        <v>3.6</v>
      </c>
      <c r="G1289" s="33">
        <f t="shared" si="71"/>
        <v>4.5</v>
      </c>
      <c r="H1289" s="33">
        <f t="shared" si="72"/>
        <v>2.6</v>
      </c>
      <c r="I1289" s="33">
        <f t="shared" si="73"/>
        <v>3.4</v>
      </c>
    </row>
    <row r="1290" spans="2:9" ht="15.75" hidden="1">
      <c r="B1290" s="39" t="s">
        <v>140</v>
      </c>
      <c r="C1290" s="33">
        <f t="shared" si="67"/>
        <v>1</v>
      </c>
      <c r="D1290" s="33">
        <f t="shared" si="68"/>
        <v>1</v>
      </c>
      <c r="E1290" s="33">
        <f t="shared" si="69"/>
        <v>0.7</v>
      </c>
      <c r="F1290" s="33">
        <f t="shared" si="70"/>
        <v>1.2</v>
      </c>
      <c r="G1290" s="33">
        <f t="shared" si="71"/>
        <v>1.4</v>
      </c>
      <c r="H1290" s="33">
        <f t="shared" si="72"/>
        <v>1.6</v>
      </c>
      <c r="I1290" s="33">
        <f t="shared" si="73"/>
        <v>1.2</v>
      </c>
    </row>
    <row r="1291" spans="2:9" ht="15.75" hidden="1">
      <c r="B1291" s="39" t="s">
        <v>141</v>
      </c>
      <c r="C1291" s="33">
        <f t="shared" si="67"/>
        <v>0.4</v>
      </c>
      <c r="D1291" s="33">
        <f t="shared" si="68"/>
        <v>0.4</v>
      </c>
      <c r="E1291" s="33">
        <f t="shared" si="69"/>
        <v>1.1</v>
      </c>
      <c r="F1291" s="33">
        <f t="shared" si="70"/>
        <v>0</v>
      </c>
      <c r="G1291" s="33">
        <f t="shared" si="71"/>
        <v>0.3</v>
      </c>
      <c r="H1291" s="33">
        <f t="shared" si="72"/>
        <v>0.6</v>
      </c>
      <c r="I1291" s="33">
        <f t="shared" si="73"/>
        <v>0.6</v>
      </c>
    </row>
    <row r="1292" spans="2:9" ht="15.75" hidden="1">
      <c r="B1292" s="39" t="s">
        <v>142</v>
      </c>
      <c r="C1292" s="33">
        <f t="shared" si="67"/>
        <v>3.4</v>
      </c>
      <c r="D1292" s="33">
        <f t="shared" si="68"/>
        <v>2.6</v>
      </c>
      <c r="E1292" s="33">
        <f t="shared" si="69"/>
        <v>4.7</v>
      </c>
      <c r="F1292" s="33">
        <f t="shared" si="70"/>
        <v>3.8</v>
      </c>
      <c r="G1292" s="33">
        <f t="shared" si="71"/>
        <v>3.7</v>
      </c>
      <c r="H1292" s="33">
        <f t="shared" si="72"/>
        <v>3</v>
      </c>
      <c r="I1292" s="33">
        <f t="shared" si="73"/>
        <v>4</v>
      </c>
    </row>
    <row r="1293" spans="2:9" ht="15.75" hidden="1">
      <c r="B1293" s="39" t="s">
        <v>69</v>
      </c>
      <c r="C1293" s="33">
        <f t="shared" si="67"/>
        <v>1.1</v>
      </c>
      <c r="D1293" s="33">
        <f t="shared" si="68"/>
        <v>1.1</v>
      </c>
      <c r="E1293" s="33">
        <f t="shared" si="69"/>
        <v>1.2</v>
      </c>
      <c r="F1293" s="33">
        <f t="shared" si="70"/>
        <v>1</v>
      </c>
      <c r="G1293" s="33">
        <f t="shared" si="71"/>
        <v>1.3</v>
      </c>
      <c r="H1293" s="33">
        <f t="shared" si="72"/>
        <v>0.9</v>
      </c>
      <c r="I1293" s="33">
        <f t="shared" si="73"/>
        <v>1</v>
      </c>
    </row>
    <row r="1294" spans="2:9" ht="15.75" hidden="1">
      <c r="B1294" s="39" t="s">
        <v>144</v>
      </c>
      <c r="C1294" s="33">
        <f t="shared" si="67"/>
        <v>1.3</v>
      </c>
      <c r="D1294" s="33">
        <f t="shared" si="68"/>
        <v>2</v>
      </c>
      <c r="E1294" s="33">
        <f t="shared" si="69"/>
        <v>1.3</v>
      </c>
      <c r="F1294" s="33">
        <f t="shared" si="70"/>
        <v>1.1</v>
      </c>
      <c r="G1294" s="33">
        <f t="shared" si="71"/>
        <v>1.4</v>
      </c>
      <c r="H1294" s="33">
        <f t="shared" si="72"/>
        <v>1.1</v>
      </c>
      <c r="I1294" s="33">
        <f t="shared" si="73"/>
        <v>1.3</v>
      </c>
    </row>
    <row r="1295" spans="2:9" ht="15.75" hidden="1">
      <c r="B1295" s="39" t="s">
        <v>145</v>
      </c>
      <c r="C1295" s="33">
        <f t="shared" si="67"/>
        <v>0.4</v>
      </c>
      <c r="D1295" s="33">
        <f t="shared" si="68"/>
        <v>0.2</v>
      </c>
      <c r="E1295" s="33">
        <f t="shared" si="69"/>
        <v>0</v>
      </c>
      <c r="F1295" s="33">
        <f t="shared" si="70"/>
        <v>7.1</v>
      </c>
      <c r="G1295" s="33">
        <f t="shared" si="71"/>
        <v>0.4</v>
      </c>
      <c r="H1295" s="33">
        <f t="shared" si="72"/>
        <v>0.4</v>
      </c>
      <c r="I1295" s="33">
        <f t="shared" si="73"/>
        <v>0.7</v>
      </c>
    </row>
    <row r="1296" spans="2:9" ht="15.75" hidden="1">
      <c r="B1296" s="39" t="s">
        <v>73</v>
      </c>
      <c r="C1296" s="33">
        <f t="shared" si="67"/>
        <v>0.6</v>
      </c>
      <c r="D1296" s="33">
        <f t="shared" si="68"/>
        <v>0</v>
      </c>
      <c r="E1296" s="33">
        <f t="shared" si="69"/>
        <v>0.9</v>
      </c>
      <c r="F1296" s="33">
        <f t="shared" si="70"/>
        <v>0.6</v>
      </c>
      <c r="G1296" s="33">
        <f t="shared" si="71"/>
        <v>1</v>
      </c>
      <c r="H1296" s="33">
        <f t="shared" si="72"/>
        <v>0</v>
      </c>
      <c r="I1296" s="33">
        <f t="shared" si="73"/>
        <v>0.8</v>
      </c>
    </row>
    <row r="1297" spans="2:9" ht="15.75" hidden="1">
      <c r="B1297" s="39" t="s">
        <v>147</v>
      </c>
      <c r="C1297" s="33">
        <f t="shared" si="67"/>
        <v>0.4</v>
      </c>
      <c r="D1297" s="33">
        <f t="shared" si="68"/>
        <v>0.5</v>
      </c>
      <c r="E1297" s="33">
        <f t="shared" si="69"/>
        <v>0.7</v>
      </c>
      <c r="F1297" s="33">
        <f t="shared" si="70"/>
        <v>0.3</v>
      </c>
      <c r="G1297" s="33">
        <f t="shared" si="71"/>
        <v>0.6</v>
      </c>
      <c r="H1297" s="33">
        <f t="shared" si="72"/>
        <v>0.1</v>
      </c>
      <c r="I1297" s="33">
        <f t="shared" si="73"/>
        <v>1.2</v>
      </c>
    </row>
    <row r="1298" spans="2:9" ht="15.75" hidden="1">
      <c r="B1298" s="39" t="s">
        <v>148</v>
      </c>
      <c r="C1298" s="33">
        <f t="shared" si="67"/>
        <v>1.5</v>
      </c>
      <c r="D1298" s="33">
        <f t="shared" si="68"/>
        <v>0.8</v>
      </c>
      <c r="E1298" s="33">
        <f t="shared" si="69"/>
        <v>2.2</v>
      </c>
      <c r="F1298" s="33">
        <f t="shared" si="70"/>
        <v>1.3</v>
      </c>
      <c r="G1298" s="33">
        <f t="shared" si="71"/>
        <v>2</v>
      </c>
      <c r="H1298" s="33">
        <f t="shared" si="72"/>
        <v>0.9</v>
      </c>
      <c r="I1298" s="33">
        <f t="shared" si="73"/>
        <v>1.7</v>
      </c>
    </row>
    <row r="1299" spans="2:9" ht="15.75" hidden="1">
      <c r="B1299" s="39" t="s">
        <v>149</v>
      </c>
      <c r="C1299" s="33">
        <f t="shared" si="67"/>
        <v>1</v>
      </c>
      <c r="D1299" s="33">
        <f t="shared" si="68"/>
        <v>2</v>
      </c>
      <c r="E1299" s="33">
        <f t="shared" si="69"/>
        <v>1.8</v>
      </c>
      <c r="F1299" s="33">
        <f t="shared" si="70"/>
        <v>0.6</v>
      </c>
      <c r="G1299" s="33">
        <f t="shared" si="71"/>
        <v>1.3</v>
      </c>
      <c r="H1299" s="33">
        <f t="shared" si="72"/>
        <v>0.7</v>
      </c>
      <c r="I1299" s="33">
        <f t="shared" si="73"/>
        <v>1.8</v>
      </c>
    </row>
    <row r="1300" spans="2:9" ht="15.75" hidden="1">
      <c r="B1300" s="39" t="s">
        <v>150</v>
      </c>
      <c r="C1300" s="33">
        <f t="shared" si="67"/>
        <v>3.1</v>
      </c>
      <c r="D1300" s="33">
        <f t="shared" si="68"/>
        <v>5.5</v>
      </c>
      <c r="E1300" s="33">
        <f t="shared" si="69"/>
        <v>4.9</v>
      </c>
      <c r="F1300" s="33">
        <f t="shared" si="70"/>
        <v>0.7</v>
      </c>
      <c r="G1300" s="33">
        <f t="shared" si="71"/>
        <v>3.8</v>
      </c>
      <c r="H1300" s="33">
        <f t="shared" si="72"/>
        <v>2.5</v>
      </c>
      <c r="I1300" s="33">
        <f t="shared" si="73"/>
        <v>4.6</v>
      </c>
    </row>
    <row r="1301" spans="2:9" ht="15.75" hidden="1">
      <c r="B1301" s="39" t="s">
        <v>151</v>
      </c>
      <c r="C1301" s="33">
        <f t="shared" si="67"/>
        <v>1</v>
      </c>
      <c r="D1301" s="33">
        <f t="shared" si="68"/>
        <v>1</v>
      </c>
      <c r="E1301" s="33">
        <f t="shared" si="69"/>
        <v>1.4</v>
      </c>
      <c r="F1301" s="33">
        <f t="shared" si="70"/>
        <v>1</v>
      </c>
      <c r="G1301" s="33">
        <f t="shared" si="71"/>
        <v>2.1</v>
      </c>
      <c r="H1301" s="33">
        <f t="shared" si="72"/>
        <v>0</v>
      </c>
      <c r="I1301" s="33">
        <f t="shared" si="73"/>
        <v>2.8</v>
      </c>
    </row>
    <row r="1302" spans="2:12" s="11" customFormat="1" ht="15.75" hidden="1">
      <c r="B1302" s="14" t="s">
        <v>234</v>
      </c>
      <c r="C1302" s="1"/>
      <c r="D1302" s="1"/>
      <c r="E1302" s="1"/>
      <c r="F1302" s="1"/>
      <c r="G1302" s="1"/>
      <c r="H1302" s="1"/>
      <c r="I1302" s="1"/>
      <c r="J1302" s="43"/>
      <c r="K1302" s="43"/>
      <c r="L1302" s="13"/>
    </row>
    <row r="1303" spans="2:12" ht="15" customHeight="1" hidden="1">
      <c r="B1303" s="11"/>
      <c r="C1303" s="57"/>
      <c r="D1303" s="57"/>
      <c r="E1303" s="57"/>
      <c r="F1303" s="57"/>
      <c r="G1303" s="57"/>
      <c r="H1303" s="57"/>
      <c r="I1303" s="57"/>
      <c r="J1303" s="31"/>
      <c r="K1303" s="31"/>
      <c r="L1303" s="25"/>
    </row>
    <row r="1304" spans="2:13" ht="15" customHeight="1" hidden="1">
      <c r="B1304" s="341" t="s">
        <v>218</v>
      </c>
      <c r="C1304" s="341"/>
      <c r="D1304" s="341"/>
      <c r="E1304" s="341"/>
      <c r="F1304" s="341"/>
      <c r="G1304" s="341"/>
      <c r="H1304" s="341"/>
      <c r="I1304" s="341"/>
      <c r="J1304" s="341"/>
      <c r="K1304" s="341"/>
      <c r="L1304" s="341"/>
      <c r="M1304" s="341"/>
    </row>
    <row r="1305" spans="2:9" ht="15" customHeight="1" hidden="1">
      <c r="B1305" s="35"/>
      <c r="C1305" s="22" t="s">
        <v>72</v>
      </c>
      <c r="D1305" s="22" t="s">
        <v>184</v>
      </c>
      <c r="E1305" s="22" t="s">
        <v>273</v>
      </c>
      <c r="F1305" s="22" t="s">
        <v>185</v>
      </c>
      <c r="G1305" s="22" t="s">
        <v>275</v>
      </c>
      <c r="H1305" s="22" t="s">
        <v>272</v>
      </c>
      <c r="I1305" s="22" t="s">
        <v>263</v>
      </c>
    </row>
    <row r="1306" spans="2:9" ht="15.75" hidden="1">
      <c r="B1306" s="21" t="s">
        <v>74</v>
      </c>
      <c r="C1306" s="33">
        <f aca="true" t="shared" si="74" ref="C1306:C1322">F718</f>
        <v>15.4</v>
      </c>
      <c r="D1306" s="33">
        <f aca="true" t="shared" si="75" ref="D1306:D1322">F739</f>
        <v>19.2</v>
      </c>
      <c r="E1306" s="33">
        <f aca="true" t="shared" si="76" ref="E1306:E1322">F760</f>
        <v>20.8</v>
      </c>
      <c r="F1306" s="33">
        <f aca="true" t="shared" si="77" ref="F1306:F1322">F781</f>
        <v>7.9</v>
      </c>
      <c r="G1306" s="33">
        <f aca="true" t="shared" si="78" ref="G1306:G1322">F865</f>
        <v>17.9</v>
      </c>
      <c r="H1306" s="33">
        <f aca="true" t="shared" si="79" ref="H1306:H1322">F886</f>
        <v>12.6</v>
      </c>
      <c r="I1306" s="33">
        <f aca="true" t="shared" si="80" ref="I1306:I1322">F844</f>
        <v>19.8</v>
      </c>
    </row>
    <row r="1307" spans="2:9" ht="15.75" hidden="1">
      <c r="B1307" s="21" t="s">
        <v>186</v>
      </c>
      <c r="C1307" s="33">
        <f t="shared" si="74"/>
        <v>15.6</v>
      </c>
      <c r="D1307" s="33">
        <f t="shared" si="75"/>
        <v>18.9</v>
      </c>
      <c r="E1307" s="33">
        <f t="shared" si="76"/>
        <v>22.9</v>
      </c>
      <c r="F1307" s="33">
        <f t="shared" si="77"/>
        <v>7.5</v>
      </c>
      <c r="G1307" s="33">
        <f t="shared" si="78"/>
        <v>18.5</v>
      </c>
      <c r="H1307" s="33">
        <f t="shared" si="79"/>
        <v>12.5</v>
      </c>
      <c r="I1307" s="33">
        <f t="shared" si="80"/>
        <v>21</v>
      </c>
    </row>
    <row r="1308" spans="2:9" ht="15.75" hidden="1">
      <c r="B1308" s="21" t="s">
        <v>187</v>
      </c>
      <c r="C1308" s="33">
        <f t="shared" si="74"/>
        <v>14.1</v>
      </c>
      <c r="D1308" s="33">
        <f t="shared" si="75"/>
        <v>20</v>
      </c>
      <c r="E1308" s="33">
        <f t="shared" si="76"/>
        <v>21.2</v>
      </c>
      <c r="F1308" s="33">
        <f t="shared" si="77"/>
        <v>9.2</v>
      </c>
      <c r="G1308" s="33">
        <f t="shared" si="78"/>
        <v>17.1</v>
      </c>
      <c r="H1308" s="33">
        <f t="shared" si="79"/>
        <v>10.9</v>
      </c>
      <c r="I1308" s="33">
        <f t="shared" si="80"/>
        <v>20.1</v>
      </c>
    </row>
    <row r="1309" spans="2:9" ht="15" customHeight="1" hidden="1">
      <c r="B1309" s="39" t="s">
        <v>25</v>
      </c>
      <c r="C1309" s="33">
        <f t="shared" si="74"/>
        <v>13.2</v>
      </c>
      <c r="D1309" s="33">
        <f t="shared" si="75"/>
        <v>12.3</v>
      </c>
      <c r="E1309" s="33">
        <f t="shared" si="76"/>
        <v>22.3</v>
      </c>
      <c r="F1309" s="33">
        <f t="shared" si="77"/>
        <v>4.4</v>
      </c>
      <c r="G1309" s="33">
        <f t="shared" si="78"/>
        <v>19.6</v>
      </c>
      <c r="H1309" s="33">
        <f t="shared" si="79"/>
        <v>5.8</v>
      </c>
      <c r="I1309" s="33">
        <f t="shared" si="80"/>
        <v>17.3</v>
      </c>
    </row>
    <row r="1310" spans="2:9" ht="15.75" hidden="1">
      <c r="B1310" s="39" t="s">
        <v>180</v>
      </c>
      <c r="C1310" s="33">
        <f t="shared" si="74"/>
        <v>28.4</v>
      </c>
      <c r="D1310" s="33">
        <f t="shared" si="75"/>
        <v>27.4</v>
      </c>
      <c r="E1310" s="33">
        <f t="shared" si="76"/>
        <v>29.6</v>
      </c>
      <c r="F1310" s="33">
        <f t="shared" si="77"/>
        <v>21.5</v>
      </c>
      <c r="G1310" s="33">
        <f t="shared" si="78"/>
        <v>33.1</v>
      </c>
      <c r="H1310" s="33">
        <f t="shared" si="79"/>
        <v>23.3</v>
      </c>
      <c r="I1310" s="33">
        <f t="shared" si="80"/>
        <v>27.4</v>
      </c>
    </row>
    <row r="1311" spans="2:9" ht="15.75" hidden="1">
      <c r="B1311" s="39" t="s">
        <v>140</v>
      </c>
      <c r="C1311" s="33">
        <f t="shared" si="74"/>
        <v>14.7</v>
      </c>
      <c r="D1311" s="33">
        <f t="shared" si="75"/>
        <v>11.4</v>
      </c>
      <c r="E1311" s="33">
        <f t="shared" si="76"/>
        <v>23</v>
      </c>
      <c r="F1311" s="33">
        <f t="shared" si="77"/>
        <v>11.3</v>
      </c>
      <c r="G1311" s="33">
        <f t="shared" si="78"/>
        <v>17.4</v>
      </c>
      <c r="H1311" s="33">
        <f t="shared" si="79"/>
        <v>11.9</v>
      </c>
      <c r="I1311" s="33">
        <f t="shared" si="80"/>
        <v>23</v>
      </c>
    </row>
    <row r="1312" spans="2:9" ht="15.75" hidden="1">
      <c r="B1312" s="39" t="s">
        <v>141</v>
      </c>
      <c r="C1312" s="33">
        <f t="shared" si="74"/>
        <v>14.3</v>
      </c>
      <c r="D1312" s="33">
        <f t="shared" si="75"/>
        <v>14.9</v>
      </c>
      <c r="E1312" s="33">
        <f t="shared" si="76"/>
        <v>13.8</v>
      </c>
      <c r="F1312" s="33">
        <f t="shared" si="77"/>
        <v>6.4</v>
      </c>
      <c r="G1312" s="33">
        <f t="shared" si="78"/>
        <v>19.4</v>
      </c>
      <c r="H1312" s="33">
        <f t="shared" si="79"/>
        <v>8.1</v>
      </c>
      <c r="I1312" s="33">
        <f t="shared" si="80"/>
        <v>18.5</v>
      </c>
    </row>
    <row r="1313" spans="2:9" ht="15.75" hidden="1">
      <c r="B1313" s="39" t="s">
        <v>142</v>
      </c>
      <c r="C1313" s="33">
        <f t="shared" si="74"/>
        <v>4.5</v>
      </c>
      <c r="D1313" s="33">
        <f t="shared" si="75"/>
        <v>5</v>
      </c>
      <c r="E1313" s="33">
        <f t="shared" si="76"/>
        <v>5.2</v>
      </c>
      <c r="F1313" s="33">
        <f t="shared" si="77"/>
        <v>1.7</v>
      </c>
      <c r="G1313" s="33">
        <f t="shared" si="78"/>
        <v>5.3</v>
      </c>
      <c r="H1313" s="33">
        <f t="shared" si="79"/>
        <v>3.8</v>
      </c>
      <c r="I1313" s="33">
        <f t="shared" si="80"/>
        <v>5.8</v>
      </c>
    </row>
    <row r="1314" spans="2:9" ht="15.75" hidden="1">
      <c r="B1314" s="39" t="s">
        <v>69</v>
      </c>
      <c r="C1314" s="33">
        <f t="shared" si="74"/>
        <v>17.6</v>
      </c>
      <c r="D1314" s="33">
        <f t="shared" si="75"/>
        <v>23.5</v>
      </c>
      <c r="E1314" s="33">
        <f t="shared" si="76"/>
        <v>16.3</v>
      </c>
      <c r="F1314" s="33">
        <f t="shared" si="77"/>
        <v>11.6</v>
      </c>
      <c r="G1314" s="33">
        <f t="shared" si="78"/>
        <v>21.4</v>
      </c>
      <c r="H1314" s="33">
        <f t="shared" si="79"/>
        <v>13.4</v>
      </c>
      <c r="I1314" s="33">
        <f t="shared" si="80"/>
        <v>17</v>
      </c>
    </row>
    <row r="1315" spans="2:9" ht="15.75" hidden="1">
      <c r="B1315" s="39" t="s">
        <v>144</v>
      </c>
      <c r="C1315" s="33">
        <f t="shared" si="74"/>
        <v>24.8</v>
      </c>
      <c r="D1315" s="33">
        <f t="shared" si="75"/>
        <v>26.8</v>
      </c>
      <c r="E1315" s="33">
        <f t="shared" si="76"/>
        <v>28.2</v>
      </c>
      <c r="F1315" s="33">
        <f t="shared" si="77"/>
        <v>13.8</v>
      </c>
      <c r="G1315" s="33">
        <f t="shared" si="78"/>
        <v>26.5</v>
      </c>
      <c r="H1315" s="33">
        <f t="shared" si="79"/>
        <v>22.9</v>
      </c>
      <c r="I1315" s="33">
        <f t="shared" si="80"/>
        <v>26.2</v>
      </c>
    </row>
    <row r="1316" spans="2:9" ht="15.75" hidden="1">
      <c r="B1316" s="39" t="s">
        <v>145</v>
      </c>
      <c r="C1316" s="33">
        <f t="shared" si="74"/>
        <v>16.9</v>
      </c>
      <c r="D1316" s="33">
        <f t="shared" si="75"/>
        <v>15.4</v>
      </c>
      <c r="E1316" s="33">
        <f t="shared" si="76"/>
        <v>26.2</v>
      </c>
      <c r="F1316" s="33">
        <f t="shared" si="77"/>
        <v>21.1</v>
      </c>
      <c r="G1316" s="33">
        <f t="shared" si="78"/>
        <v>21.2</v>
      </c>
      <c r="H1316" s="33">
        <f t="shared" si="79"/>
        <v>12</v>
      </c>
      <c r="I1316" s="33">
        <f t="shared" si="80"/>
        <v>14.3</v>
      </c>
    </row>
    <row r="1317" spans="2:9" ht="15.75" hidden="1">
      <c r="B1317" s="39" t="s">
        <v>73</v>
      </c>
      <c r="C1317" s="33">
        <f t="shared" si="74"/>
        <v>18</v>
      </c>
      <c r="D1317" s="33">
        <f t="shared" si="75"/>
        <v>14</v>
      </c>
      <c r="E1317" s="33">
        <f t="shared" si="76"/>
        <v>18.7</v>
      </c>
      <c r="F1317" s="33">
        <f t="shared" si="77"/>
        <v>17.9</v>
      </c>
      <c r="G1317" s="33">
        <f t="shared" si="78"/>
        <v>19.8</v>
      </c>
      <c r="H1317" s="33">
        <f t="shared" si="79"/>
        <v>15.9</v>
      </c>
      <c r="I1317" s="33">
        <f t="shared" si="80"/>
        <v>19.4</v>
      </c>
    </row>
    <row r="1318" spans="2:9" ht="15.75" hidden="1">
      <c r="B1318" s="39" t="s">
        <v>147</v>
      </c>
      <c r="C1318" s="33">
        <f t="shared" si="74"/>
        <v>7</v>
      </c>
      <c r="D1318" s="33">
        <f t="shared" si="75"/>
        <v>8.6</v>
      </c>
      <c r="E1318" s="33">
        <f t="shared" si="76"/>
        <v>20.3</v>
      </c>
      <c r="F1318" s="33">
        <f t="shared" si="77"/>
        <v>2.3</v>
      </c>
      <c r="G1318" s="33">
        <f t="shared" si="78"/>
        <v>8.3</v>
      </c>
      <c r="H1318" s="33">
        <f t="shared" si="79"/>
        <v>5.7</v>
      </c>
      <c r="I1318" s="33">
        <f t="shared" si="80"/>
        <v>15.3</v>
      </c>
    </row>
    <row r="1319" spans="2:9" ht="15.75" hidden="1">
      <c r="B1319" s="39" t="s">
        <v>148</v>
      </c>
      <c r="C1319" s="33">
        <f t="shared" si="74"/>
        <v>11.1</v>
      </c>
      <c r="D1319" s="33">
        <f t="shared" si="75"/>
        <v>10.6</v>
      </c>
      <c r="E1319" s="33">
        <f t="shared" si="76"/>
        <v>15.3</v>
      </c>
      <c r="F1319" s="33">
        <f t="shared" si="77"/>
        <v>8.3</v>
      </c>
      <c r="G1319" s="33">
        <f t="shared" si="78"/>
        <v>13.8</v>
      </c>
      <c r="H1319" s="33">
        <f t="shared" si="79"/>
        <v>8.2</v>
      </c>
      <c r="I1319" s="33">
        <f t="shared" si="80"/>
        <v>14.9</v>
      </c>
    </row>
    <row r="1320" spans="2:9" ht="15.75" hidden="1">
      <c r="B1320" s="39" t="s">
        <v>149</v>
      </c>
      <c r="C1320" s="33">
        <f t="shared" si="74"/>
        <v>6.8</v>
      </c>
      <c r="D1320" s="33">
        <f t="shared" si="75"/>
        <v>13.9</v>
      </c>
      <c r="E1320" s="33">
        <f t="shared" si="76"/>
        <v>21.7</v>
      </c>
      <c r="F1320" s="33">
        <f t="shared" si="77"/>
        <v>3.3</v>
      </c>
      <c r="G1320" s="33">
        <f t="shared" si="78"/>
        <v>8.8</v>
      </c>
      <c r="H1320" s="33">
        <f t="shared" si="79"/>
        <v>4.7</v>
      </c>
      <c r="I1320" s="33">
        <f t="shared" si="80"/>
        <v>16.7</v>
      </c>
    </row>
    <row r="1321" spans="2:9" ht="15.75" hidden="1">
      <c r="B1321" s="39" t="s">
        <v>150</v>
      </c>
      <c r="C1321" s="33">
        <f t="shared" si="74"/>
        <v>11.7</v>
      </c>
      <c r="D1321" s="33">
        <f t="shared" si="75"/>
        <v>16.1</v>
      </c>
      <c r="E1321" s="33">
        <f t="shared" si="76"/>
        <v>21.2</v>
      </c>
      <c r="F1321" s="33">
        <f t="shared" si="77"/>
        <v>3.4</v>
      </c>
      <c r="G1321" s="33">
        <f t="shared" si="78"/>
        <v>13.8</v>
      </c>
      <c r="H1321" s="33">
        <f t="shared" si="79"/>
        <v>9.4</v>
      </c>
      <c r="I1321" s="33">
        <f t="shared" si="80"/>
        <v>17.9</v>
      </c>
    </row>
    <row r="1322" spans="2:9" ht="15.75" hidden="1">
      <c r="B1322" s="39" t="s">
        <v>151</v>
      </c>
      <c r="C1322" s="33">
        <f t="shared" si="74"/>
        <v>11</v>
      </c>
      <c r="D1322" s="33">
        <f t="shared" si="75"/>
        <v>8.3</v>
      </c>
      <c r="E1322" s="33">
        <f t="shared" si="76"/>
        <v>13.6</v>
      </c>
      <c r="F1322" s="33">
        <f t="shared" si="77"/>
        <v>11</v>
      </c>
      <c r="G1322" s="33">
        <f t="shared" si="78"/>
        <v>13</v>
      </c>
      <c r="H1322" s="33">
        <f t="shared" si="79"/>
        <v>8.7</v>
      </c>
      <c r="I1322" s="33">
        <f t="shared" si="80"/>
        <v>14.4</v>
      </c>
    </row>
    <row r="1323" spans="2:12" s="11" customFormat="1" ht="15.75" hidden="1">
      <c r="B1323" s="14" t="s">
        <v>234</v>
      </c>
      <c r="C1323" s="1"/>
      <c r="D1323" s="1"/>
      <c r="E1323" s="1"/>
      <c r="F1323" s="1"/>
      <c r="G1323" s="1"/>
      <c r="H1323" s="1"/>
      <c r="I1323" s="1"/>
      <c r="J1323" s="43"/>
      <c r="K1323" s="43"/>
      <c r="L1323" s="13"/>
    </row>
    <row r="1324" spans="2:12" ht="15" customHeight="1" hidden="1">
      <c r="B1324" s="11"/>
      <c r="C1324" s="57"/>
      <c r="D1324" s="57"/>
      <c r="E1324" s="57"/>
      <c r="F1324" s="57"/>
      <c r="G1324" s="57"/>
      <c r="H1324" s="57"/>
      <c r="I1324" s="57"/>
      <c r="J1324" s="31"/>
      <c r="K1324" s="31"/>
      <c r="L1324" s="25"/>
    </row>
    <row r="1325" spans="2:13" ht="15" customHeight="1" hidden="1">
      <c r="B1325" s="341" t="s">
        <v>219</v>
      </c>
      <c r="C1325" s="341"/>
      <c r="D1325" s="341"/>
      <c r="E1325" s="341"/>
      <c r="F1325" s="341"/>
      <c r="G1325" s="341"/>
      <c r="H1325" s="341"/>
      <c r="I1325" s="341"/>
      <c r="J1325" s="341"/>
      <c r="K1325" s="341"/>
      <c r="L1325" s="341"/>
      <c r="M1325" s="341"/>
    </row>
    <row r="1326" spans="2:9" ht="15" customHeight="1" hidden="1">
      <c r="B1326" s="35"/>
      <c r="C1326" s="22" t="s">
        <v>72</v>
      </c>
      <c r="D1326" s="22" t="s">
        <v>184</v>
      </c>
      <c r="E1326" s="22" t="s">
        <v>273</v>
      </c>
      <c r="F1326" s="22" t="s">
        <v>185</v>
      </c>
      <c r="G1326" s="22" t="s">
        <v>275</v>
      </c>
      <c r="H1326" s="22" t="s">
        <v>272</v>
      </c>
      <c r="I1326" s="22" t="s">
        <v>263</v>
      </c>
    </row>
    <row r="1327" spans="2:9" ht="15.75" hidden="1">
      <c r="B1327" s="21" t="s">
        <v>74</v>
      </c>
      <c r="C1327" s="33">
        <f aca="true" t="shared" si="81" ref="C1327:C1343">G718</f>
        <v>8.3</v>
      </c>
      <c r="D1327" s="33">
        <f aca="true" t="shared" si="82" ref="D1327:D1343">G739</f>
        <v>11.2</v>
      </c>
      <c r="E1327" s="33">
        <f aca="true" t="shared" si="83" ref="E1327:E1343">G760</f>
        <v>11.3</v>
      </c>
      <c r="F1327" s="33">
        <f aca="true" t="shared" si="84" ref="F1327:F1343">G781</f>
        <v>4.6</v>
      </c>
      <c r="G1327" s="33">
        <f aca="true" t="shared" si="85" ref="G1327:G1343">G865</f>
        <v>9.8</v>
      </c>
      <c r="H1327" s="33">
        <f aca="true" t="shared" si="86" ref="H1327:H1343">G886</f>
        <v>6.7</v>
      </c>
      <c r="I1327" s="33">
        <f aca="true" t="shared" si="87" ref="I1327:I1343">G844</f>
        <v>10.9</v>
      </c>
    </row>
    <row r="1328" spans="2:9" ht="15.75" hidden="1">
      <c r="B1328" s="21" t="s">
        <v>186</v>
      </c>
      <c r="C1328" s="33">
        <f t="shared" si="81"/>
        <v>7.8</v>
      </c>
      <c r="D1328" s="33">
        <f t="shared" si="82"/>
        <v>10.8</v>
      </c>
      <c r="E1328" s="33">
        <f t="shared" si="83"/>
        <v>11.9</v>
      </c>
      <c r="F1328" s="33">
        <f t="shared" si="84"/>
        <v>3.8</v>
      </c>
      <c r="G1328" s="33">
        <f t="shared" si="85"/>
        <v>9.3</v>
      </c>
      <c r="H1328" s="33">
        <f t="shared" si="86"/>
        <v>6.3</v>
      </c>
      <c r="I1328" s="33">
        <f t="shared" si="87"/>
        <v>11.1</v>
      </c>
    </row>
    <row r="1329" spans="2:9" ht="15.75" hidden="1">
      <c r="B1329" s="21" t="s">
        <v>187</v>
      </c>
      <c r="C1329" s="33">
        <f t="shared" si="81"/>
        <v>8.3</v>
      </c>
      <c r="D1329" s="33">
        <f t="shared" si="82"/>
        <v>12.9</v>
      </c>
      <c r="E1329" s="33">
        <f t="shared" si="83"/>
        <v>12.2</v>
      </c>
      <c r="F1329" s="33">
        <f t="shared" si="84"/>
        <v>5.8</v>
      </c>
      <c r="G1329" s="33">
        <f t="shared" si="85"/>
        <v>9.8</v>
      </c>
      <c r="H1329" s="33">
        <f t="shared" si="86"/>
        <v>6.8</v>
      </c>
      <c r="I1329" s="33">
        <f t="shared" si="87"/>
        <v>12</v>
      </c>
    </row>
    <row r="1330" spans="2:9" ht="15" customHeight="1" hidden="1">
      <c r="B1330" s="39" t="s">
        <v>25</v>
      </c>
      <c r="C1330" s="33">
        <f t="shared" si="81"/>
        <v>10.5</v>
      </c>
      <c r="D1330" s="33">
        <f t="shared" si="82"/>
        <v>11.3</v>
      </c>
      <c r="E1330" s="33">
        <f t="shared" si="83"/>
        <v>10.7</v>
      </c>
      <c r="F1330" s="33">
        <f t="shared" si="84"/>
        <v>6.2</v>
      </c>
      <c r="G1330" s="33">
        <f t="shared" si="85"/>
        <v>12.7</v>
      </c>
      <c r="H1330" s="33">
        <f t="shared" si="86"/>
        <v>8.4</v>
      </c>
      <c r="I1330" s="33">
        <f t="shared" si="87"/>
        <v>15.6</v>
      </c>
    </row>
    <row r="1331" spans="2:9" ht="15.75" hidden="1">
      <c r="B1331" s="39" t="s">
        <v>180</v>
      </c>
      <c r="C1331" s="33">
        <f t="shared" si="81"/>
        <v>12.8</v>
      </c>
      <c r="D1331" s="33">
        <f t="shared" si="82"/>
        <v>14.1</v>
      </c>
      <c r="E1331" s="33">
        <f t="shared" si="83"/>
        <v>12.8</v>
      </c>
      <c r="F1331" s="33">
        <f t="shared" si="84"/>
        <v>7.5</v>
      </c>
      <c r="G1331" s="33">
        <f t="shared" si="85"/>
        <v>15.6</v>
      </c>
      <c r="H1331" s="33">
        <f t="shared" si="86"/>
        <v>10.3</v>
      </c>
      <c r="I1331" s="33">
        <f t="shared" si="87"/>
        <v>13</v>
      </c>
    </row>
    <row r="1332" spans="2:9" ht="15.75" hidden="1">
      <c r="B1332" s="39" t="s">
        <v>140</v>
      </c>
      <c r="C1332" s="33">
        <f t="shared" si="81"/>
        <v>5.7</v>
      </c>
      <c r="D1332" s="33">
        <f t="shared" si="82"/>
        <v>9.9</v>
      </c>
      <c r="E1332" s="33">
        <f t="shared" si="83"/>
        <v>5.6</v>
      </c>
      <c r="F1332" s="33">
        <f t="shared" si="84"/>
        <v>4.9</v>
      </c>
      <c r="G1332" s="33">
        <f t="shared" si="85"/>
        <v>7.6</v>
      </c>
      <c r="H1332" s="33">
        <f t="shared" si="86"/>
        <v>3.6</v>
      </c>
      <c r="I1332" s="33">
        <f t="shared" si="87"/>
        <v>9.2</v>
      </c>
    </row>
    <row r="1333" spans="2:9" ht="15.75" hidden="1">
      <c r="B1333" s="39" t="s">
        <v>141</v>
      </c>
      <c r="C1333" s="33">
        <f t="shared" si="81"/>
        <v>8.7</v>
      </c>
      <c r="D1333" s="33">
        <f t="shared" si="82"/>
        <v>9.2</v>
      </c>
      <c r="E1333" s="33">
        <f t="shared" si="83"/>
        <v>9.3</v>
      </c>
      <c r="F1333" s="33">
        <f t="shared" si="84"/>
        <v>4.6</v>
      </c>
      <c r="G1333" s="33">
        <f t="shared" si="85"/>
        <v>10.7</v>
      </c>
      <c r="H1333" s="33">
        <f t="shared" si="86"/>
        <v>6.5</v>
      </c>
      <c r="I1333" s="33">
        <f t="shared" si="87"/>
        <v>10.2</v>
      </c>
    </row>
    <row r="1334" spans="2:9" ht="15.75" hidden="1">
      <c r="B1334" s="39" t="s">
        <v>142</v>
      </c>
      <c r="C1334" s="33">
        <f t="shared" si="81"/>
        <v>12.9</v>
      </c>
      <c r="D1334" s="33">
        <f t="shared" si="82"/>
        <v>14</v>
      </c>
      <c r="E1334" s="33">
        <f t="shared" si="83"/>
        <v>15.5</v>
      </c>
      <c r="F1334" s="33">
        <f t="shared" si="84"/>
        <v>3.9</v>
      </c>
      <c r="G1334" s="33">
        <f t="shared" si="85"/>
        <v>17.3</v>
      </c>
      <c r="H1334" s="33">
        <f t="shared" si="86"/>
        <v>8.7</v>
      </c>
      <c r="I1334" s="33">
        <f t="shared" si="87"/>
        <v>15.2</v>
      </c>
    </row>
    <row r="1335" spans="2:9" ht="15.75" hidden="1">
      <c r="B1335" s="39" t="s">
        <v>69</v>
      </c>
      <c r="C1335" s="33">
        <f t="shared" si="81"/>
        <v>8.1</v>
      </c>
      <c r="D1335" s="33">
        <f t="shared" si="82"/>
        <v>11</v>
      </c>
      <c r="E1335" s="33">
        <f t="shared" si="83"/>
        <v>8.1</v>
      </c>
      <c r="F1335" s="33">
        <f t="shared" si="84"/>
        <v>3.9</v>
      </c>
      <c r="G1335" s="33">
        <f t="shared" si="85"/>
        <v>10.1</v>
      </c>
      <c r="H1335" s="33">
        <f t="shared" si="86"/>
        <v>6</v>
      </c>
      <c r="I1335" s="33">
        <f t="shared" si="87"/>
        <v>8.7</v>
      </c>
    </row>
    <row r="1336" spans="2:9" ht="15.75" hidden="1">
      <c r="B1336" s="39" t="s">
        <v>144</v>
      </c>
      <c r="C1336" s="33">
        <f t="shared" si="81"/>
        <v>7.8</v>
      </c>
      <c r="D1336" s="33">
        <f t="shared" si="82"/>
        <v>6.7</v>
      </c>
      <c r="E1336" s="33">
        <f t="shared" si="83"/>
        <v>9.4</v>
      </c>
      <c r="F1336" s="33">
        <f t="shared" si="84"/>
        <v>5.5</v>
      </c>
      <c r="G1336" s="33">
        <f t="shared" si="85"/>
        <v>9.7</v>
      </c>
      <c r="H1336" s="33">
        <f t="shared" si="86"/>
        <v>5.7</v>
      </c>
      <c r="I1336" s="33">
        <f t="shared" si="87"/>
        <v>8.8</v>
      </c>
    </row>
    <row r="1337" spans="2:9" ht="15.75" hidden="1">
      <c r="B1337" s="39" t="s">
        <v>145</v>
      </c>
      <c r="C1337" s="33">
        <f t="shared" si="81"/>
        <v>3.4</v>
      </c>
      <c r="D1337" s="33">
        <f t="shared" si="82"/>
        <v>3</v>
      </c>
      <c r="E1337" s="33">
        <f t="shared" si="83"/>
        <v>1.8</v>
      </c>
      <c r="F1337" s="33">
        <f t="shared" si="84"/>
        <v>20</v>
      </c>
      <c r="G1337" s="33">
        <f t="shared" si="85"/>
        <v>5.6</v>
      </c>
      <c r="H1337" s="33">
        <f t="shared" si="86"/>
        <v>1.3</v>
      </c>
      <c r="I1337" s="33">
        <f t="shared" si="87"/>
        <v>2.4</v>
      </c>
    </row>
    <row r="1338" spans="2:9" ht="15.75" hidden="1">
      <c r="B1338" s="39" t="s">
        <v>73</v>
      </c>
      <c r="C1338" s="33">
        <f t="shared" si="81"/>
        <v>13.1</v>
      </c>
      <c r="D1338" s="33">
        <f t="shared" si="82"/>
        <v>16.3</v>
      </c>
      <c r="E1338" s="33">
        <f t="shared" si="83"/>
        <v>17.5</v>
      </c>
      <c r="F1338" s="33">
        <f t="shared" si="84"/>
        <v>8.6</v>
      </c>
      <c r="G1338" s="33">
        <f t="shared" si="85"/>
        <v>17.1</v>
      </c>
      <c r="H1338" s="33">
        <f t="shared" si="86"/>
        <v>9</v>
      </c>
      <c r="I1338" s="33">
        <f t="shared" si="87"/>
        <v>18.5</v>
      </c>
    </row>
    <row r="1339" spans="2:9" ht="15.75" hidden="1">
      <c r="B1339" s="39" t="s">
        <v>147</v>
      </c>
      <c r="C1339" s="33">
        <f t="shared" si="81"/>
        <v>2.2</v>
      </c>
      <c r="D1339" s="33">
        <f t="shared" si="82"/>
        <v>2.3</v>
      </c>
      <c r="E1339" s="33">
        <f t="shared" si="83"/>
        <v>4.2</v>
      </c>
      <c r="F1339" s="33">
        <f t="shared" si="84"/>
        <v>1.6</v>
      </c>
      <c r="G1339" s="33">
        <f t="shared" si="85"/>
        <v>2.7</v>
      </c>
      <c r="H1339" s="33">
        <f t="shared" si="86"/>
        <v>1.7</v>
      </c>
      <c r="I1339" s="33">
        <f t="shared" si="87"/>
        <v>3.6</v>
      </c>
    </row>
    <row r="1340" spans="2:9" ht="15.75" hidden="1">
      <c r="B1340" s="39" t="s">
        <v>148</v>
      </c>
      <c r="C1340" s="33">
        <f t="shared" si="81"/>
        <v>5</v>
      </c>
      <c r="D1340" s="33">
        <f t="shared" si="82"/>
        <v>5.6</v>
      </c>
      <c r="E1340" s="33">
        <f t="shared" si="83"/>
        <v>7.2</v>
      </c>
      <c r="F1340" s="33">
        <f t="shared" si="84"/>
        <v>3.4</v>
      </c>
      <c r="G1340" s="33">
        <f t="shared" si="85"/>
        <v>6.6</v>
      </c>
      <c r="H1340" s="33">
        <f t="shared" si="86"/>
        <v>3.5</v>
      </c>
      <c r="I1340" s="33">
        <f t="shared" si="87"/>
        <v>7.3</v>
      </c>
    </row>
    <row r="1341" spans="2:9" ht="15.75" hidden="1">
      <c r="B1341" s="39" t="s">
        <v>149</v>
      </c>
      <c r="C1341" s="33">
        <f t="shared" si="81"/>
        <v>1.9</v>
      </c>
      <c r="D1341" s="33">
        <f t="shared" si="82"/>
        <v>5.1</v>
      </c>
      <c r="E1341" s="33">
        <f t="shared" si="83"/>
        <v>4.9</v>
      </c>
      <c r="F1341" s="33">
        <f t="shared" si="84"/>
        <v>1</v>
      </c>
      <c r="G1341" s="33">
        <f t="shared" si="85"/>
        <v>1.9</v>
      </c>
      <c r="H1341" s="33">
        <f t="shared" si="86"/>
        <v>1.9</v>
      </c>
      <c r="I1341" s="33">
        <f t="shared" si="87"/>
        <v>5.6</v>
      </c>
    </row>
    <row r="1342" spans="2:9" ht="15.75" hidden="1">
      <c r="B1342" s="39" t="s">
        <v>150</v>
      </c>
      <c r="C1342" s="33">
        <f t="shared" si="81"/>
        <v>5.1</v>
      </c>
      <c r="D1342" s="33">
        <f t="shared" si="82"/>
        <v>9.3</v>
      </c>
      <c r="E1342" s="33">
        <f t="shared" si="83"/>
        <v>9.8</v>
      </c>
      <c r="F1342" s="33">
        <f t="shared" si="84"/>
        <v>1.6</v>
      </c>
      <c r="G1342" s="33">
        <f t="shared" si="85"/>
        <v>6.4</v>
      </c>
      <c r="H1342" s="33">
        <f t="shared" si="86"/>
        <v>3.8</v>
      </c>
      <c r="I1342" s="33">
        <f t="shared" si="87"/>
        <v>8.5</v>
      </c>
    </row>
    <row r="1343" spans="2:9" ht="15.75" hidden="1">
      <c r="B1343" s="39" t="s">
        <v>151</v>
      </c>
      <c r="C1343" s="33">
        <f t="shared" si="81"/>
        <v>4.4</v>
      </c>
      <c r="D1343" s="33">
        <f t="shared" si="82"/>
        <v>5.6</v>
      </c>
      <c r="E1343" s="33">
        <f t="shared" si="83"/>
        <v>5.3</v>
      </c>
      <c r="F1343" s="33">
        <f t="shared" si="84"/>
        <v>4.1</v>
      </c>
      <c r="G1343" s="33">
        <f t="shared" si="85"/>
        <v>5.4</v>
      </c>
      <c r="H1343" s="33">
        <f t="shared" si="86"/>
        <v>3.5</v>
      </c>
      <c r="I1343" s="33">
        <f t="shared" si="87"/>
        <v>7.9</v>
      </c>
    </row>
    <row r="1344" spans="2:12" s="11" customFormat="1" ht="15.75" hidden="1">
      <c r="B1344" s="14" t="s">
        <v>234</v>
      </c>
      <c r="C1344" s="1"/>
      <c r="D1344" s="1"/>
      <c r="E1344" s="1"/>
      <c r="F1344" s="1"/>
      <c r="G1344" s="1"/>
      <c r="H1344" s="1"/>
      <c r="I1344" s="1"/>
      <c r="J1344" s="43"/>
      <c r="K1344" s="43"/>
      <c r="L1344" s="13"/>
    </row>
    <row r="1345" spans="2:12" ht="15" customHeight="1" hidden="1">
      <c r="B1345" s="11"/>
      <c r="C1345" s="57"/>
      <c r="D1345" s="57"/>
      <c r="E1345" s="57"/>
      <c r="F1345" s="57"/>
      <c r="G1345" s="57"/>
      <c r="H1345" s="57"/>
      <c r="I1345" s="57"/>
      <c r="J1345" s="31"/>
      <c r="K1345" s="31"/>
      <c r="L1345" s="25"/>
    </row>
    <row r="1346" spans="2:13" ht="15" customHeight="1" hidden="1">
      <c r="B1346" s="341" t="s">
        <v>220</v>
      </c>
      <c r="C1346" s="341"/>
      <c r="D1346" s="341"/>
      <c r="E1346" s="341"/>
      <c r="F1346" s="341"/>
      <c r="G1346" s="341"/>
      <c r="H1346" s="341"/>
      <c r="I1346" s="341"/>
      <c r="J1346" s="341"/>
      <c r="K1346" s="341"/>
      <c r="L1346" s="341"/>
      <c r="M1346" s="341"/>
    </row>
    <row r="1347" spans="2:9" ht="15" customHeight="1" hidden="1">
      <c r="B1347" s="35"/>
      <c r="C1347" s="35" t="s">
        <v>72</v>
      </c>
      <c r="D1347" s="35" t="s">
        <v>184</v>
      </c>
      <c r="E1347" s="35" t="s">
        <v>273</v>
      </c>
      <c r="F1347" s="35" t="s">
        <v>185</v>
      </c>
      <c r="G1347" s="35" t="s">
        <v>275</v>
      </c>
      <c r="H1347" s="35" t="s">
        <v>272</v>
      </c>
      <c r="I1347" s="35" t="s">
        <v>263</v>
      </c>
    </row>
    <row r="1348" spans="2:9" ht="15.75" hidden="1">
      <c r="B1348" s="21" t="s">
        <v>74</v>
      </c>
      <c r="C1348" s="33">
        <f aca="true" t="shared" si="88" ref="C1348:C1364">H718</f>
        <v>5.9</v>
      </c>
      <c r="D1348" s="33">
        <f aca="true" t="shared" si="89" ref="D1348:D1364">H739</f>
        <v>8.1</v>
      </c>
      <c r="E1348" s="33">
        <f aca="true" t="shared" si="90" ref="E1348:E1364">H760</f>
        <v>8.3</v>
      </c>
      <c r="F1348" s="33">
        <f aca="true" t="shared" si="91" ref="F1348:F1364">H781</f>
        <v>4.3</v>
      </c>
      <c r="G1348" s="33">
        <f aca="true" t="shared" si="92" ref="G1348:G1364">H865</f>
        <v>7.1</v>
      </c>
      <c r="H1348" s="33">
        <f aca="true" t="shared" si="93" ref="H1348:H1364">H886</f>
        <v>4.7</v>
      </c>
      <c r="I1348" s="33">
        <f aca="true" t="shared" si="94" ref="I1348:I1364">H844</f>
        <v>8.1</v>
      </c>
    </row>
    <row r="1349" spans="2:9" ht="15.75" hidden="1">
      <c r="B1349" s="21" t="s">
        <v>186</v>
      </c>
      <c r="C1349" s="33">
        <f t="shared" si="88"/>
        <v>5.9</v>
      </c>
      <c r="D1349" s="33">
        <f t="shared" si="89"/>
        <v>8.4</v>
      </c>
      <c r="E1349" s="33">
        <f t="shared" si="90"/>
        <v>9</v>
      </c>
      <c r="F1349" s="33">
        <f t="shared" si="91"/>
        <v>3.1</v>
      </c>
      <c r="G1349" s="33">
        <f t="shared" si="92"/>
        <v>7.2</v>
      </c>
      <c r="H1349" s="33">
        <f t="shared" si="93"/>
        <v>4.6</v>
      </c>
      <c r="I1349" s="33">
        <f t="shared" si="94"/>
        <v>8.1</v>
      </c>
    </row>
    <row r="1350" spans="2:9" ht="15.75" hidden="1">
      <c r="B1350" s="21" t="s">
        <v>187</v>
      </c>
      <c r="C1350" s="33">
        <f t="shared" si="88"/>
        <v>5.2</v>
      </c>
      <c r="D1350" s="33">
        <f t="shared" si="89"/>
        <v>9</v>
      </c>
      <c r="E1350" s="33">
        <f t="shared" si="90"/>
        <v>7.7</v>
      </c>
      <c r="F1350" s="33">
        <f t="shared" si="91"/>
        <v>3.5</v>
      </c>
      <c r="G1350" s="33">
        <f t="shared" si="92"/>
        <v>6.4</v>
      </c>
      <c r="H1350" s="33">
        <f t="shared" si="93"/>
        <v>3.9</v>
      </c>
      <c r="I1350" s="33">
        <f t="shared" si="94"/>
        <v>7.8</v>
      </c>
    </row>
    <row r="1351" spans="2:9" ht="15" customHeight="1" hidden="1">
      <c r="B1351" s="39" t="s">
        <v>25</v>
      </c>
      <c r="C1351" s="33">
        <f t="shared" si="88"/>
        <v>5.5</v>
      </c>
      <c r="D1351" s="33">
        <f t="shared" si="89"/>
        <v>5.3</v>
      </c>
      <c r="E1351" s="33">
        <f t="shared" si="90"/>
        <v>11.5</v>
      </c>
      <c r="F1351" s="33">
        <f t="shared" si="91"/>
        <v>3.3</v>
      </c>
      <c r="G1351" s="33">
        <f t="shared" si="92"/>
        <v>7.3</v>
      </c>
      <c r="H1351" s="33">
        <f t="shared" si="93"/>
        <v>3.8</v>
      </c>
      <c r="I1351" s="33">
        <f t="shared" si="94"/>
        <v>8.7</v>
      </c>
    </row>
    <row r="1352" spans="2:9" ht="15.75" hidden="1">
      <c r="B1352" s="39" t="s">
        <v>180</v>
      </c>
      <c r="C1352" s="33">
        <f t="shared" si="88"/>
        <v>9.3</v>
      </c>
      <c r="D1352" s="33">
        <f t="shared" si="89"/>
        <v>9.8</v>
      </c>
      <c r="E1352" s="33">
        <f t="shared" si="90"/>
        <v>9.4</v>
      </c>
      <c r="F1352" s="33">
        <f t="shared" si="91"/>
        <v>6.4</v>
      </c>
      <c r="G1352" s="33">
        <f t="shared" si="92"/>
        <v>12.5</v>
      </c>
      <c r="H1352" s="33">
        <f t="shared" si="93"/>
        <v>6.6</v>
      </c>
      <c r="I1352" s="33">
        <f t="shared" si="94"/>
        <v>8.7</v>
      </c>
    </row>
    <row r="1353" spans="2:9" ht="15.75" hidden="1">
      <c r="B1353" s="39" t="s">
        <v>140</v>
      </c>
      <c r="C1353" s="33">
        <f t="shared" si="88"/>
        <v>4.8</v>
      </c>
      <c r="D1353" s="33">
        <f t="shared" si="89"/>
        <v>6.3</v>
      </c>
      <c r="E1353" s="33">
        <f t="shared" si="90"/>
        <v>6.8</v>
      </c>
      <c r="F1353" s="33">
        <f t="shared" si="91"/>
        <v>3.8</v>
      </c>
      <c r="G1353" s="33">
        <f t="shared" si="92"/>
        <v>5.7</v>
      </c>
      <c r="H1353" s="33">
        <f t="shared" si="93"/>
        <v>4</v>
      </c>
      <c r="I1353" s="33">
        <f t="shared" si="94"/>
        <v>7.7</v>
      </c>
    </row>
    <row r="1354" spans="2:9" ht="15.75" hidden="1">
      <c r="B1354" s="39" t="s">
        <v>141</v>
      </c>
      <c r="C1354" s="33">
        <f t="shared" si="88"/>
        <v>8.4</v>
      </c>
      <c r="D1354" s="33">
        <f t="shared" si="89"/>
        <v>8.9</v>
      </c>
      <c r="E1354" s="33">
        <f t="shared" si="90"/>
        <v>5</v>
      </c>
      <c r="F1354" s="33">
        <f t="shared" si="91"/>
        <v>6.3</v>
      </c>
      <c r="G1354" s="33">
        <f t="shared" si="92"/>
        <v>11.6</v>
      </c>
      <c r="H1354" s="33">
        <f t="shared" si="93"/>
        <v>5.6</v>
      </c>
      <c r="I1354" s="33">
        <f t="shared" si="94"/>
        <v>10.6</v>
      </c>
    </row>
    <row r="1355" spans="2:9" ht="15.75" hidden="1">
      <c r="B1355" s="39" t="s">
        <v>142</v>
      </c>
      <c r="C1355" s="33">
        <f t="shared" si="88"/>
        <v>12.5</v>
      </c>
      <c r="D1355" s="33">
        <f t="shared" si="89"/>
        <v>11.1</v>
      </c>
      <c r="E1355" s="33">
        <f t="shared" si="90"/>
        <v>19.8</v>
      </c>
      <c r="F1355" s="33">
        <f t="shared" si="91"/>
        <v>5.2</v>
      </c>
      <c r="G1355" s="33">
        <f t="shared" si="92"/>
        <v>16.3</v>
      </c>
      <c r="H1355" s="33">
        <f t="shared" si="93"/>
        <v>9.4</v>
      </c>
      <c r="I1355" s="33">
        <f t="shared" si="94"/>
        <v>17.2</v>
      </c>
    </row>
    <row r="1356" spans="2:9" ht="15.75" hidden="1">
      <c r="B1356" s="39" t="s">
        <v>69</v>
      </c>
      <c r="C1356" s="33">
        <f t="shared" si="88"/>
        <v>5.9</v>
      </c>
      <c r="D1356" s="33">
        <f t="shared" si="89"/>
        <v>7.9</v>
      </c>
      <c r="E1356" s="33">
        <f t="shared" si="90"/>
        <v>6.2</v>
      </c>
      <c r="F1356" s="33">
        <f t="shared" si="91"/>
        <v>2.8</v>
      </c>
      <c r="G1356" s="33">
        <f t="shared" si="92"/>
        <v>7.5</v>
      </c>
      <c r="H1356" s="33">
        <f t="shared" si="93"/>
        <v>4.3</v>
      </c>
      <c r="I1356" s="33">
        <f t="shared" si="94"/>
        <v>6.5</v>
      </c>
    </row>
    <row r="1357" spans="2:9" ht="15.75" hidden="1">
      <c r="B1357" s="39" t="s">
        <v>144</v>
      </c>
      <c r="C1357" s="33">
        <f t="shared" si="88"/>
        <v>7.3</v>
      </c>
      <c r="D1357" s="33">
        <f t="shared" si="89"/>
        <v>8.8</v>
      </c>
      <c r="E1357" s="33">
        <f t="shared" si="90"/>
        <v>9.1</v>
      </c>
      <c r="F1357" s="33">
        <f t="shared" si="91"/>
        <v>4.2</v>
      </c>
      <c r="G1357" s="33">
        <f t="shared" si="92"/>
        <v>10</v>
      </c>
      <c r="H1357" s="33">
        <f t="shared" si="93"/>
        <v>4.5</v>
      </c>
      <c r="I1357" s="33">
        <f t="shared" si="94"/>
        <v>8.2</v>
      </c>
    </row>
    <row r="1358" spans="2:9" ht="15.75" hidden="1">
      <c r="B1358" s="39" t="s">
        <v>145</v>
      </c>
      <c r="C1358" s="33">
        <f t="shared" si="88"/>
        <v>5.8</v>
      </c>
      <c r="D1358" s="33">
        <f t="shared" si="89"/>
        <v>5.5</v>
      </c>
      <c r="E1358" s="33">
        <f t="shared" si="90"/>
        <v>7.9</v>
      </c>
      <c r="F1358" s="33">
        <f t="shared" si="91"/>
        <v>6.7</v>
      </c>
      <c r="G1358" s="33">
        <f t="shared" si="92"/>
        <v>6.1</v>
      </c>
      <c r="H1358" s="33">
        <f t="shared" si="93"/>
        <v>5.6</v>
      </c>
      <c r="I1358" s="33">
        <f t="shared" si="94"/>
        <v>5.1</v>
      </c>
    </row>
    <row r="1359" spans="2:9" ht="15.75" hidden="1">
      <c r="B1359" s="39" t="s">
        <v>73</v>
      </c>
      <c r="C1359" s="33">
        <f t="shared" si="88"/>
        <v>6.9</v>
      </c>
      <c r="D1359" s="33">
        <f t="shared" si="89"/>
        <v>7.1</v>
      </c>
      <c r="E1359" s="33">
        <f t="shared" si="90"/>
        <v>9.9</v>
      </c>
      <c r="F1359" s="33">
        <f t="shared" si="91"/>
        <v>5.5</v>
      </c>
      <c r="G1359" s="33">
        <f t="shared" si="92"/>
        <v>10.5</v>
      </c>
      <c r="H1359" s="33">
        <f t="shared" si="93"/>
        <v>3.3</v>
      </c>
      <c r="I1359" s="33">
        <f t="shared" si="94"/>
        <v>7.9</v>
      </c>
    </row>
    <row r="1360" spans="2:9" ht="15.75" hidden="1">
      <c r="B1360" s="39" t="s">
        <v>147</v>
      </c>
      <c r="C1360" s="33">
        <f t="shared" si="88"/>
        <v>1.7</v>
      </c>
      <c r="D1360" s="33">
        <f t="shared" si="89"/>
        <v>2.4</v>
      </c>
      <c r="E1360" s="33">
        <f t="shared" si="90"/>
        <v>7</v>
      </c>
      <c r="F1360" s="33">
        <f t="shared" si="91"/>
        <v>0.5</v>
      </c>
      <c r="G1360" s="33">
        <f t="shared" si="92"/>
        <v>2.6</v>
      </c>
      <c r="H1360" s="33">
        <f t="shared" si="93"/>
        <v>0.9</v>
      </c>
      <c r="I1360" s="33">
        <f t="shared" si="94"/>
        <v>4.1</v>
      </c>
    </row>
    <row r="1361" spans="2:9" ht="15.75" hidden="1">
      <c r="B1361" s="39" t="s">
        <v>148</v>
      </c>
      <c r="C1361" s="33">
        <f t="shared" si="88"/>
        <v>2.7</v>
      </c>
      <c r="D1361" s="33">
        <f t="shared" si="89"/>
        <v>2</v>
      </c>
      <c r="E1361" s="33">
        <f t="shared" si="90"/>
        <v>3.9</v>
      </c>
      <c r="F1361" s="33">
        <f t="shared" si="91"/>
        <v>2.4</v>
      </c>
      <c r="G1361" s="33">
        <f t="shared" si="92"/>
        <v>3.8</v>
      </c>
      <c r="H1361" s="33">
        <f t="shared" si="93"/>
        <v>1.6</v>
      </c>
      <c r="I1361" s="33">
        <f t="shared" si="94"/>
        <v>3.7</v>
      </c>
    </row>
    <row r="1362" spans="2:9" ht="15.75" hidden="1">
      <c r="B1362" s="39" t="s">
        <v>149</v>
      </c>
      <c r="C1362" s="33">
        <f t="shared" si="88"/>
        <v>1.5</v>
      </c>
      <c r="D1362" s="33">
        <f t="shared" si="89"/>
        <v>3.8</v>
      </c>
      <c r="E1362" s="33">
        <f t="shared" si="90"/>
        <v>4.1</v>
      </c>
      <c r="F1362" s="33">
        <f t="shared" si="91"/>
        <v>1</v>
      </c>
      <c r="G1362" s="33">
        <f t="shared" si="92"/>
        <v>2</v>
      </c>
      <c r="H1362" s="33">
        <f t="shared" si="93"/>
        <v>1</v>
      </c>
      <c r="I1362" s="33">
        <f t="shared" si="94"/>
        <v>4.6</v>
      </c>
    </row>
    <row r="1363" spans="2:9" ht="15.75" hidden="1">
      <c r="B1363" s="39" t="s">
        <v>150</v>
      </c>
      <c r="C1363" s="33">
        <f t="shared" si="88"/>
        <v>3.7</v>
      </c>
      <c r="D1363" s="33">
        <f t="shared" si="89"/>
        <v>6.3</v>
      </c>
      <c r="E1363" s="33">
        <f t="shared" si="90"/>
        <v>8.9</v>
      </c>
      <c r="F1363" s="33">
        <f t="shared" si="91"/>
        <v>0.9</v>
      </c>
      <c r="G1363" s="33">
        <f t="shared" si="92"/>
        <v>4.5</v>
      </c>
      <c r="H1363" s="33">
        <f t="shared" si="93"/>
        <v>2.9</v>
      </c>
      <c r="I1363" s="33">
        <f t="shared" si="94"/>
        <v>5.3</v>
      </c>
    </row>
    <row r="1364" spans="2:9" ht="15.75" hidden="1">
      <c r="B1364" s="39" t="s">
        <v>151</v>
      </c>
      <c r="C1364" s="33">
        <f t="shared" si="88"/>
        <v>4.1</v>
      </c>
      <c r="D1364" s="33">
        <f t="shared" si="89"/>
        <v>4.1</v>
      </c>
      <c r="E1364" s="33">
        <f t="shared" si="90"/>
        <v>7.2</v>
      </c>
      <c r="F1364" s="33">
        <f t="shared" si="91"/>
        <v>2.8</v>
      </c>
      <c r="G1364" s="33">
        <f t="shared" si="92"/>
        <v>5.6</v>
      </c>
      <c r="H1364" s="33">
        <f t="shared" si="93"/>
        <v>2.6</v>
      </c>
      <c r="I1364" s="33">
        <f t="shared" si="94"/>
        <v>7.8</v>
      </c>
    </row>
    <row r="1365" spans="2:12" s="11" customFormat="1" ht="15.75" hidden="1">
      <c r="B1365" s="14" t="s">
        <v>234</v>
      </c>
      <c r="C1365" s="1"/>
      <c r="D1365" s="1"/>
      <c r="E1365" s="1"/>
      <c r="F1365" s="1"/>
      <c r="G1365" s="1"/>
      <c r="H1365" s="1"/>
      <c r="I1365" s="1"/>
      <c r="J1365" s="43"/>
      <c r="K1365" s="43"/>
      <c r="L1365" s="13"/>
    </row>
    <row r="1366" spans="2:12" ht="15" customHeight="1" hidden="1">
      <c r="B1366" s="11"/>
      <c r="C1366" s="57"/>
      <c r="D1366" s="57"/>
      <c r="E1366" s="57"/>
      <c r="F1366" s="57"/>
      <c r="G1366" s="57"/>
      <c r="H1366" s="57"/>
      <c r="I1366" s="57"/>
      <c r="J1366" s="31"/>
      <c r="K1366" s="31"/>
      <c r="L1366" s="25"/>
    </row>
    <row r="1367" spans="2:13" ht="15" customHeight="1" hidden="1">
      <c r="B1367" s="341" t="s">
        <v>101</v>
      </c>
      <c r="C1367" s="341"/>
      <c r="D1367" s="341"/>
      <c r="E1367" s="341"/>
      <c r="F1367" s="341"/>
      <c r="G1367" s="341"/>
      <c r="H1367" s="341"/>
      <c r="I1367" s="341"/>
      <c r="J1367" s="341"/>
      <c r="K1367" s="341"/>
      <c r="L1367" s="341"/>
      <c r="M1367" s="341"/>
    </row>
    <row r="1368" spans="2:9" ht="15" customHeight="1" hidden="1">
      <c r="B1368" s="35"/>
      <c r="C1368" s="22" t="s">
        <v>72</v>
      </c>
      <c r="D1368" s="22" t="s">
        <v>184</v>
      </c>
      <c r="E1368" s="22" t="s">
        <v>273</v>
      </c>
      <c r="F1368" s="22" t="s">
        <v>185</v>
      </c>
      <c r="G1368" s="22" t="s">
        <v>275</v>
      </c>
      <c r="H1368" s="22" t="s">
        <v>272</v>
      </c>
      <c r="I1368" s="22" t="s">
        <v>263</v>
      </c>
    </row>
    <row r="1369" spans="2:9" ht="15.75" hidden="1">
      <c r="B1369" s="21" t="s">
        <v>74</v>
      </c>
      <c r="C1369" s="33">
        <f aca="true" t="shared" si="95" ref="C1369:C1385">I718</f>
        <v>7.5</v>
      </c>
      <c r="D1369" s="33">
        <f aca="true" t="shared" si="96" ref="D1369:D1385">I739</f>
        <v>8.9</v>
      </c>
      <c r="E1369" s="33">
        <f aca="true" t="shared" si="97" ref="E1369:E1385">I760</f>
        <v>11.8</v>
      </c>
      <c r="F1369" s="33">
        <f aca="true" t="shared" si="98" ref="F1369:F1385">I781</f>
        <v>4</v>
      </c>
      <c r="G1369" s="33">
        <f aca="true" t="shared" si="99" ref="G1369:G1385">I865</f>
        <v>7.8</v>
      </c>
      <c r="H1369" s="33">
        <f aca="true" t="shared" si="100" ref="H1369:H1385">I886</f>
        <v>7.3</v>
      </c>
      <c r="I1369" s="33">
        <f aca="true" t="shared" si="101" ref="I1369:I1385">I844</f>
        <v>11.7</v>
      </c>
    </row>
    <row r="1370" spans="2:9" ht="15.75" hidden="1">
      <c r="B1370" s="21" t="s">
        <v>186</v>
      </c>
      <c r="C1370" s="33">
        <f t="shared" si="95"/>
        <v>6.9</v>
      </c>
      <c r="D1370" s="33">
        <f t="shared" si="96"/>
        <v>9</v>
      </c>
      <c r="E1370" s="33">
        <f t="shared" si="97"/>
        <v>11.1</v>
      </c>
      <c r="F1370" s="33">
        <f t="shared" si="98"/>
        <v>4</v>
      </c>
      <c r="G1370" s="33">
        <f t="shared" si="99"/>
        <v>7.4</v>
      </c>
      <c r="H1370" s="33">
        <f t="shared" si="100"/>
        <v>6.4</v>
      </c>
      <c r="I1370" s="33">
        <f t="shared" si="101"/>
        <v>10.4</v>
      </c>
    </row>
    <row r="1371" spans="2:9" ht="15.75" hidden="1">
      <c r="B1371" s="21" t="s">
        <v>187</v>
      </c>
      <c r="C1371" s="33">
        <f t="shared" si="95"/>
        <v>6.1</v>
      </c>
      <c r="D1371" s="33">
        <f t="shared" si="96"/>
        <v>9.2</v>
      </c>
      <c r="E1371" s="33">
        <f t="shared" si="97"/>
        <v>11.4</v>
      </c>
      <c r="F1371" s="33">
        <f t="shared" si="98"/>
        <v>3.8</v>
      </c>
      <c r="G1371" s="33">
        <f t="shared" si="99"/>
        <v>6.2</v>
      </c>
      <c r="H1371" s="33">
        <f t="shared" si="100"/>
        <v>5.9</v>
      </c>
      <c r="I1371" s="33">
        <f t="shared" si="101"/>
        <v>11</v>
      </c>
    </row>
    <row r="1372" spans="2:9" ht="15" customHeight="1" hidden="1">
      <c r="B1372" s="39" t="s">
        <v>25</v>
      </c>
      <c r="C1372" s="33">
        <f t="shared" si="95"/>
        <v>3.7</v>
      </c>
      <c r="D1372" s="33">
        <f t="shared" si="96"/>
        <v>4.3</v>
      </c>
      <c r="E1372" s="33">
        <f t="shared" si="97"/>
        <v>3.6</v>
      </c>
      <c r="F1372" s="33">
        <f t="shared" si="98"/>
        <v>2.3</v>
      </c>
      <c r="G1372" s="33">
        <f t="shared" si="99"/>
        <v>3.9</v>
      </c>
      <c r="H1372" s="33">
        <f t="shared" si="100"/>
        <v>3.6</v>
      </c>
      <c r="I1372" s="33">
        <f t="shared" si="101"/>
        <v>7</v>
      </c>
    </row>
    <row r="1373" spans="2:9" ht="15.75" hidden="1">
      <c r="B1373" s="39" t="s">
        <v>180</v>
      </c>
      <c r="C1373" s="33">
        <f t="shared" si="95"/>
        <v>6.7</v>
      </c>
      <c r="D1373" s="33">
        <f t="shared" si="96"/>
        <v>5.3</v>
      </c>
      <c r="E1373" s="33">
        <f t="shared" si="97"/>
        <v>8.2</v>
      </c>
      <c r="F1373" s="33">
        <f t="shared" si="98"/>
        <v>3.1</v>
      </c>
      <c r="G1373" s="33">
        <f t="shared" si="99"/>
        <v>8</v>
      </c>
      <c r="H1373" s="33">
        <f t="shared" si="100"/>
        <v>5.5</v>
      </c>
      <c r="I1373" s="33">
        <f t="shared" si="101"/>
        <v>6.9</v>
      </c>
    </row>
    <row r="1374" spans="2:9" ht="15.75" hidden="1">
      <c r="B1374" s="39" t="s">
        <v>140</v>
      </c>
      <c r="C1374" s="33">
        <f t="shared" si="95"/>
        <v>5.8</v>
      </c>
      <c r="D1374" s="33">
        <f t="shared" si="96"/>
        <v>8</v>
      </c>
      <c r="E1374" s="33">
        <f t="shared" si="97"/>
        <v>10.8</v>
      </c>
      <c r="F1374" s="33">
        <f t="shared" si="98"/>
        <v>3.6</v>
      </c>
      <c r="G1374" s="33">
        <f t="shared" si="99"/>
        <v>5.4</v>
      </c>
      <c r="H1374" s="33">
        <f t="shared" si="100"/>
        <v>6.3</v>
      </c>
      <c r="I1374" s="33">
        <f t="shared" si="101"/>
        <v>10.5</v>
      </c>
    </row>
    <row r="1375" spans="2:9" ht="15.75" hidden="1">
      <c r="B1375" s="39" t="s">
        <v>141</v>
      </c>
      <c r="C1375" s="33">
        <f t="shared" si="95"/>
        <v>3.7</v>
      </c>
      <c r="D1375" s="33">
        <f t="shared" si="96"/>
        <v>3.5</v>
      </c>
      <c r="E1375" s="33">
        <f t="shared" si="97"/>
        <v>12.1</v>
      </c>
      <c r="F1375" s="33">
        <f t="shared" si="98"/>
        <v>0</v>
      </c>
      <c r="G1375" s="33">
        <f t="shared" si="99"/>
        <v>6.4</v>
      </c>
      <c r="H1375" s="33">
        <f t="shared" si="100"/>
        <v>1.8</v>
      </c>
      <c r="I1375" s="33">
        <f t="shared" si="101"/>
        <v>4.5</v>
      </c>
    </row>
    <row r="1376" spans="2:9" ht="15.75" hidden="1">
      <c r="B1376" s="39" t="s">
        <v>142</v>
      </c>
      <c r="C1376" s="33">
        <f t="shared" si="95"/>
        <v>15.6</v>
      </c>
      <c r="D1376" s="33">
        <f t="shared" si="96"/>
        <v>17.3</v>
      </c>
      <c r="E1376" s="33">
        <f t="shared" si="97"/>
        <v>23.8</v>
      </c>
      <c r="F1376" s="33">
        <f t="shared" si="98"/>
        <v>4.3</v>
      </c>
      <c r="G1376" s="33">
        <f t="shared" si="99"/>
        <v>16.6</v>
      </c>
      <c r="H1376" s="33">
        <f t="shared" si="100"/>
        <v>14.8</v>
      </c>
      <c r="I1376" s="33">
        <f t="shared" si="101"/>
        <v>17.2</v>
      </c>
    </row>
    <row r="1377" spans="2:9" ht="15.75" hidden="1">
      <c r="B1377" s="39" t="s">
        <v>69</v>
      </c>
      <c r="C1377" s="33">
        <f t="shared" si="95"/>
        <v>6.7</v>
      </c>
      <c r="D1377" s="33">
        <f t="shared" si="96"/>
        <v>7.9</v>
      </c>
      <c r="E1377" s="33">
        <f t="shared" si="97"/>
        <v>7.4</v>
      </c>
      <c r="F1377" s="33">
        <f t="shared" si="98"/>
        <v>4.4</v>
      </c>
      <c r="G1377" s="33">
        <f t="shared" si="99"/>
        <v>7.7</v>
      </c>
      <c r="H1377" s="33">
        <f t="shared" si="100"/>
        <v>5.8</v>
      </c>
      <c r="I1377" s="33">
        <f t="shared" si="101"/>
        <v>9</v>
      </c>
    </row>
    <row r="1378" spans="2:9" ht="15.75" hidden="1">
      <c r="B1378" s="39" t="s">
        <v>144</v>
      </c>
      <c r="C1378" s="33">
        <f t="shared" si="95"/>
        <v>6.7</v>
      </c>
      <c r="D1378" s="33">
        <f t="shared" si="96"/>
        <v>3.6</v>
      </c>
      <c r="E1378" s="33">
        <f t="shared" si="97"/>
        <v>10.5</v>
      </c>
      <c r="F1378" s="33">
        <f t="shared" si="98"/>
        <v>2.5</v>
      </c>
      <c r="G1378" s="33">
        <f t="shared" si="99"/>
        <v>8.1</v>
      </c>
      <c r="H1378" s="33">
        <f t="shared" si="100"/>
        <v>5.3</v>
      </c>
      <c r="I1378" s="33">
        <f t="shared" si="101"/>
        <v>9.9</v>
      </c>
    </row>
    <row r="1379" spans="2:9" ht="15.75" hidden="1">
      <c r="B1379" s="39" t="s">
        <v>145</v>
      </c>
      <c r="C1379" s="33">
        <f t="shared" si="95"/>
        <v>3.9</v>
      </c>
      <c r="D1379" s="33">
        <f t="shared" si="96"/>
        <v>3.9</v>
      </c>
      <c r="E1379" s="33">
        <f t="shared" si="97"/>
        <v>6.1</v>
      </c>
      <c r="F1379" s="33">
        <f t="shared" si="98"/>
        <v>0</v>
      </c>
      <c r="G1379" s="33">
        <f t="shared" si="99"/>
        <v>5.2</v>
      </c>
      <c r="H1379" s="33">
        <f t="shared" si="100"/>
        <v>2.9</v>
      </c>
      <c r="I1379" s="33">
        <f t="shared" si="101"/>
        <v>5.7</v>
      </c>
    </row>
    <row r="1380" spans="2:9" ht="15.75" hidden="1">
      <c r="B1380" s="39" t="s">
        <v>73</v>
      </c>
      <c r="C1380" s="33">
        <f t="shared" si="95"/>
        <v>4.4</v>
      </c>
      <c r="D1380" s="33">
        <f t="shared" si="96"/>
        <v>0</v>
      </c>
      <c r="E1380" s="33">
        <f t="shared" si="97"/>
        <v>3.2</v>
      </c>
      <c r="F1380" s="33">
        <f t="shared" si="98"/>
        <v>5.8</v>
      </c>
      <c r="G1380" s="33">
        <f t="shared" si="99"/>
        <v>5.3</v>
      </c>
      <c r="H1380" s="33">
        <f t="shared" si="100"/>
        <v>3.8</v>
      </c>
      <c r="I1380" s="33">
        <f t="shared" si="101"/>
        <v>4.4</v>
      </c>
    </row>
    <row r="1381" spans="2:9" ht="15.75" hidden="1">
      <c r="B1381" s="39" t="s">
        <v>147</v>
      </c>
      <c r="C1381" s="33">
        <f t="shared" si="95"/>
        <v>3.7</v>
      </c>
      <c r="D1381" s="33">
        <f t="shared" si="96"/>
        <v>5.5</v>
      </c>
      <c r="E1381" s="33">
        <f t="shared" si="97"/>
        <v>6</v>
      </c>
      <c r="F1381" s="33">
        <f t="shared" si="98"/>
        <v>3.1</v>
      </c>
      <c r="G1381" s="33">
        <f t="shared" si="99"/>
        <v>4.6</v>
      </c>
      <c r="H1381" s="33">
        <f t="shared" si="100"/>
        <v>2.8</v>
      </c>
      <c r="I1381" s="33">
        <f t="shared" si="101"/>
        <v>5.2</v>
      </c>
    </row>
    <row r="1382" spans="2:9" ht="15.75" hidden="1">
      <c r="B1382" s="39" t="s">
        <v>148</v>
      </c>
      <c r="C1382" s="33">
        <f t="shared" si="95"/>
        <v>5</v>
      </c>
      <c r="D1382" s="33">
        <f t="shared" si="96"/>
        <v>6.4</v>
      </c>
      <c r="E1382" s="33">
        <f t="shared" si="97"/>
        <v>8.6</v>
      </c>
      <c r="F1382" s="33">
        <f t="shared" si="98"/>
        <v>2.8</v>
      </c>
      <c r="G1382" s="33">
        <f t="shared" si="99"/>
        <v>3.8</v>
      </c>
      <c r="H1382" s="33">
        <f t="shared" si="100"/>
        <v>5.1</v>
      </c>
      <c r="I1382" s="33">
        <f t="shared" si="101"/>
        <v>5.8</v>
      </c>
    </row>
    <row r="1383" spans="2:9" ht="15.75" hidden="1">
      <c r="B1383" s="39" t="s">
        <v>149</v>
      </c>
      <c r="C1383" s="33">
        <f t="shared" si="95"/>
        <v>5.4</v>
      </c>
      <c r="D1383" s="33">
        <f t="shared" si="96"/>
        <v>8.7</v>
      </c>
      <c r="E1383" s="33">
        <f t="shared" si="97"/>
        <v>12.1</v>
      </c>
      <c r="F1383" s="33">
        <f t="shared" si="98"/>
        <v>4.3</v>
      </c>
      <c r="G1383" s="33">
        <f t="shared" si="99"/>
        <v>6.4</v>
      </c>
      <c r="H1383" s="33">
        <f t="shared" si="100"/>
        <v>4.3</v>
      </c>
      <c r="I1383" s="33">
        <f t="shared" si="101"/>
        <v>15.6</v>
      </c>
    </row>
    <row r="1384" spans="2:9" ht="15.75" hidden="1">
      <c r="B1384" s="39" t="s">
        <v>150</v>
      </c>
      <c r="C1384" s="33">
        <f t="shared" si="95"/>
        <v>8.5</v>
      </c>
      <c r="D1384" s="33">
        <f t="shared" si="96"/>
        <v>19.7</v>
      </c>
      <c r="E1384" s="33">
        <f t="shared" si="97"/>
        <v>12.1</v>
      </c>
      <c r="F1384" s="33">
        <f t="shared" si="98"/>
        <v>3.7</v>
      </c>
      <c r="G1384" s="33">
        <f t="shared" si="99"/>
        <v>8.5</v>
      </c>
      <c r="H1384" s="33">
        <f t="shared" si="100"/>
        <v>8.4</v>
      </c>
      <c r="I1384" s="33">
        <f t="shared" si="101"/>
        <v>16.8</v>
      </c>
    </row>
    <row r="1385" spans="2:9" ht="15.75" hidden="1">
      <c r="B1385" s="39" t="s">
        <v>151</v>
      </c>
      <c r="C1385" s="33">
        <f t="shared" si="95"/>
        <v>3.4</v>
      </c>
      <c r="D1385" s="33">
        <f t="shared" si="96"/>
        <v>5.2</v>
      </c>
      <c r="E1385" s="33">
        <f t="shared" si="97"/>
        <v>4.5</v>
      </c>
      <c r="F1385" s="33">
        <f t="shared" si="98"/>
        <v>3</v>
      </c>
      <c r="G1385" s="33">
        <f t="shared" si="99"/>
        <v>3.9</v>
      </c>
      <c r="H1385" s="33">
        <f t="shared" si="100"/>
        <v>2.7</v>
      </c>
      <c r="I1385" s="33">
        <f t="shared" si="101"/>
        <v>4</v>
      </c>
    </row>
    <row r="1386" spans="2:12" s="11" customFormat="1" ht="15.75" hidden="1">
      <c r="B1386" s="14" t="s">
        <v>234</v>
      </c>
      <c r="C1386" s="1"/>
      <c r="D1386" s="1"/>
      <c r="E1386" s="1"/>
      <c r="F1386" s="1"/>
      <c r="G1386" s="1"/>
      <c r="H1386" s="1"/>
      <c r="I1386" s="1"/>
      <c r="J1386" s="43"/>
      <c r="K1386" s="43"/>
      <c r="L1386" s="13"/>
    </row>
    <row r="1387" spans="2:12" ht="15" customHeight="1" hidden="1">
      <c r="B1387" s="11"/>
      <c r="C1387" s="57"/>
      <c r="D1387" s="57"/>
      <c r="E1387" s="57"/>
      <c r="F1387" s="57"/>
      <c r="G1387" s="57"/>
      <c r="H1387" s="57"/>
      <c r="I1387" s="57"/>
      <c r="J1387" s="31"/>
      <c r="K1387" s="31"/>
      <c r="L1387" s="25"/>
    </row>
    <row r="1388" spans="2:13" ht="15" customHeight="1" hidden="1">
      <c r="B1388" s="341" t="s">
        <v>102</v>
      </c>
      <c r="C1388" s="341"/>
      <c r="D1388" s="341"/>
      <c r="E1388" s="341"/>
      <c r="F1388" s="341"/>
      <c r="G1388" s="341"/>
      <c r="H1388" s="341"/>
      <c r="I1388" s="341"/>
      <c r="J1388" s="341"/>
      <c r="K1388" s="341"/>
      <c r="L1388" s="341"/>
      <c r="M1388" s="341"/>
    </row>
    <row r="1389" spans="2:9" ht="15" customHeight="1" hidden="1">
      <c r="B1389" s="35"/>
      <c r="C1389" s="22" t="s">
        <v>72</v>
      </c>
      <c r="D1389" s="22" t="s">
        <v>184</v>
      </c>
      <c r="E1389" s="22" t="s">
        <v>273</v>
      </c>
      <c r="F1389" s="22" t="s">
        <v>185</v>
      </c>
      <c r="G1389" s="22" t="s">
        <v>275</v>
      </c>
      <c r="H1389" s="22" t="s">
        <v>272</v>
      </c>
      <c r="I1389" s="22" t="s">
        <v>263</v>
      </c>
    </row>
    <row r="1390" spans="2:10" s="11" customFormat="1" ht="15.75" hidden="1">
      <c r="B1390" s="21" t="s">
        <v>74</v>
      </c>
      <c r="C1390" s="33">
        <f aca="true" t="shared" si="102" ref="C1390:C1406">C907</f>
        <v>1.3</v>
      </c>
      <c r="D1390" s="33">
        <f aca="true" t="shared" si="103" ref="D1390:D1406">C928</f>
        <v>2.1</v>
      </c>
      <c r="E1390" s="33">
        <f aca="true" t="shared" si="104" ref="E1390:E1406">C949</f>
        <v>1.4</v>
      </c>
      <c r="F1390" s="33">
        <f aca="true" t="shared" si="105" ref="F1390:F1406">C970</f>
        <v>0.8</v>
      </c>
      <c r="G1390" s="33">
        <f aca="true" t="shared" si="106" ref="G1390:G1406">C1054</f>
        <v>1.7</v>
      </c>
      <c r="H1390" s="33">
        <f aca="true" t="shared" si="107" ref="H1390:H1406">C1075</f>
        <v>0.8</v>
      </c>
      <c r="I1390" s="33">
        <f aca="true" t="shared" si="108" ref="I1390:I1406">C1033</f>
        <v>1.7</v>
      </c>
      <c r="J1390" s="24"/>
    </row>
    <row r="1391" spans="2:9" ht="15.75" hidden="1">
      <c r="B1391" s="21" t="s">
        <v>186</v>
      </c>
      <c r="C1391" s="33">
        <f t="shared" si="102"/>
        <v>0.7</v>
      </c>
      <c r="D1391" s="33">
        <f t="shared" si="103"/>
        <v>0.8</v>
      </c>
      <c r="E1391" s="33">
        <f t="shared" si="104"/>
        <v>0.9</v>
      </c>
      <c r="F1391" s="33">
        <f t="shared" si="105"/>
        <v>0.5</v>
      </c>
      <c r="G1391" s="33">
        <f t="shared" si="106"/>
        <v>1</v>
      </c>
      <c r="H1391" s="33">
        <f t="shared" si="107"/>
        <v>0.4</v>
      </c>
      <c r="I1391" s="33">
        <f t="shared" si="108"/>
        <v>1</v>
      </c>
    </row>
    <row r="1392" spans="2:9" ht="15.75" hidden="1">
      <c r="B1392" s="21" t="s">
        <v>187</v>
      </c>
      <c r="C1392" s="33">
        <f t="shared" si="102"/>
        <v>0.9</v>
      </c>
      <c r="D1392" s="33">
        <f t="shared" si="103"/>
        <v>1.3</v>
      </c>
      <c r="E1392" s="33">
        <f t="shared" si="104"/>
        <v>1</v>
      </c>
      <c r="F1392" s="33">
        <f t="shared" si="105"/>
        <v>0.7</v>
      </c>
      <c r="G1392" s="33">
        <f t="shared" si="106"/>
        <v>1.2</v>
      </c>
      <c r="H1392" s="33">
        <f t="shared" si="107"/>
        <v>0.5</v>
      </c>
      <c r="I1392" s="33">
        <f t="shared" si="108"/>
        <v>1.2</v>
      </c>
    </row>
    <row r="1393" spans="2:9" ht="15" customHeight="1" hidden="1">
      <c r="B1393" s="39" t="s">
        <v>25</v>
      </c>
      <c r="C1393" s="33">
        <f t="shared" si="102"/>
        <v>1.4</v>
      </c>
      <c r="D1393" s="33">
        <f t="shared" si="103"/>
        <v>1.8</v>
      </c>
      <c r="E1393" s="33">
        <f t="shared" si="104"/>
        <v>0.9</v>
      </c>
      <c r="F1393" s="33">
        <f t="shared" si="105"/>
        <v>0</v>
      </c>
      <c r="G1393" s="33">
        <f t="shared" si="106"/>
        <v>2</v>
      </c>
      <c r="H1393" s="33">
        <f t="shared" si="107"/>
        <v>0.7</v>
      </c>
      <c r="I1393" s="33">
        <f t="shared" si="108"/>
        <v>2.3</v>
      </c>
    </row>
    <row r="1394" spans="2:9" ht="15.75" hidden="1">
      <c r="B1394" s="39" t="s">
        <v>180</v>
      </c>
      <c r="C1394" s="33">
        <f t="shared" si="102"/>
        <v>0.6</v>
      </c>
      <c r="D1394" s="33">
        <f t="shared" si="103"/>
        <v>0.4</v>
      </c>
      <c r="E1394" s="33">
        <f t="shared" si="104"/>
        <v>0.7</v>
      </c>
      <c r="F1394" s="33">
        <f t="shared" si="105"/>
        <v>0.4</v>
      </c>
      <c r="G1394" s="33">
        <f t="shared" si="106"/>
        <v>0.9</v>
      </c>
      <c r="H1394" s="33">
        <f t="shared" si="107"/>
        <v>0.3</v>
      </c>
      <c r="I1394" s="33">
        <f t="shared" si="108"/>
        <v>0.6</v>
      </c>
    </row>
    <row r="1395" spans="2:9" ht="15.75" hidden="1">
      <c r="B1395" s="39" t="s">
        <v>140</v>
      </c>
      <c r="C1395" s="33">
        <f t="shared" si="102"/>
        <v>0.2</v>
      </c>
      <c r="D1395" s="33">
        <f t="shared" si="103"/>
        <v>0.6</v>
      </c>
      <c r="E1395" s="33">
        <f t="shared" si="104"/>
        <v>0</v>
      </c>
      <c r="F1395" s="33">
        <f t="shared" si="105"/>
        <v>0.1</v>
      </c>
      <c r="G1395" s="33">
        <f t="shared" si="106"/>
        <v>0.3</v>
      </c>
      <c r="H1395" s="33">
        <f t="shared" si="107"/>
        <v>0</v>
      </c>
      <c r="I1395" s="33">
        <f t="shared" si="108"/>
        <v>0.2</v>
      </c>
    </row>
    <row r="1396" spans="2:9" ht="15.75" hidden="1">
      <c r="B1396" s="39" t="s">
        <v>141</v>
      </c>
      <c r="C1396" s="33">
        <f t="shared" si="102"/>
        <v>1</v>
      </c>
      <c r="D1396" s="33">
        <f t="shared" si="103"/>
        <v>0.2</v>
      </c>
      <c r="E1396" s="33">
        <f t="shared" si="104"/>
        <v>3.4</v>
      </c>
      <c r="F1396" s="33">
        <f t="shared" si="105"/>
        <v>3.6</v>
      </c>
      <c r="G1396" s="33">
        <f t="shared" si="106"/>
        <v>1.3</v>
      </c>
      <c r="H1396" s="33">
        <f t="shared" si="107"/>
        <v>0.7</v>
      </c>
      <c r="I1396" s="33">
        <f t="shared" si="108"/>
        <v>2</v>
      </c>
    </row>
    <row r="1397" spans="2:9" ht="15.75" hidden="1">
      <c r="B1397" s="39" t="s">
        <v>142</v>
      </c>
      <c r="C1397" s="33">
        <f t="shared" si="102"/>
        <v>1.3</v>
      </c>
      <c r="D1397" s="33">
        <f t="shared" si="103"/>
        <v>1.5</v>
      </c>
      <c r="E1397" s="33">
        <f t="shared" si="104"/>
        <v>0.6</v>
      </c>
      <c r="F1397" s="33">
        <f t="shared" si="105"/>
        <v>1.9</v>
      </c>
      <c r="G1397" s="33">
        <f t="shared" si="106"/>
        <v>2.1</v>
      </c>
      <c r="H1397" s="33">
        <f t="shared" si="107"/>
        <v>0.5</v>
      </c>
      <c r="I1397" s="33">
        <f t="shared" si="108"/>
        <v>1.4</v>
      </c>
    </row>
    <row r="1398" spans="2:9" ht="15.75" hidden="1">
      <c r="B1398" s="39" t="s">
        <v>69</v>
      </c>
      <c r="C1398" s="33">
        <f t="shared" si="102"/>
        <v>1.1</v>
      </c>
      <c r="D1398" s="33">
        <f t="shared" si="103"/>
        <v>1.5</v>
      </c>
      <c r="E1398" s="33">
        <f t="shared" si="104"/>
        <v>0.8</v>
      </c>
      <c r="F1398" s="33">
        <f t="shared" si="105"/>
        <v>1.2</v>
      </c>
      <c r="G1398" s="33">
        <f t="shared" si="106"/>
        <v>1.7</v>
      </c>
      <c r="H1398" s="33">
        <f t="shared" si="107"/>
        <v>0.4</v>
      </c>
      <c r="I1398" s="33">
        <f t="shared" si="108"/>
        <v>1.1</v>
      </c>
    </row>
    <row r="1399" spans="2:9" ht="15.75" hidden="1">
      <c r="B1399" s="39" t="s">
        <v>144</v>
      </c>
      <c r="C1399" s="33">
        <f t="shared" si="102"/>
        <v>1.5</v>
      </c>
      <c r="D1399" s="33">
        <f t="shared" si="103"/>
        <v>2.3</v>
      </c>
      <c r="E1399" s="33">
        <f t="shared" si="104"/>
        <v>1.7</v>
      </c>
      <c r="F1399" s="33">
        <f t="shared" si="105"/>
        <v>0.9</v>
      </c>
      <c r="G1399" s="33">
        <f t="shared" si="106"/>
        <v>2.5</v>
      </c>
      <c r="H1399" s="33">
        <f t="shared" si="107"/>
        <v>0.5</v>
      </c>
      <c r="I1399" s="33">
        <f t="shared" si="108"/>
        <v>1.8</v>
      </c>
    </row>
    <row r="1400" spans="2:9" ht="15.75" hidden="1">
      <c r="B1400" s="39" t="s">
        <v>145</v>
      </c>
      <c r="C1400" s="33">
        <f t="shared" si="102"/>
        <v>5.2</v>
      </c>
      <c r="D1400" s="33">
        <f t="shared" si="103"/>
        <v>4.9</v>
      </c>
      <c r="E1400" s="33">
        <f t="shared" si="104"/>
        <v>5.1</v>
      </c>
      <c r="F1400" s="33">
        <f t="shared" si="105"/>
        <v>11.8</v>
      </c>
      <c r="G1400" s="33">
        <f t="shared" si="106"/>
        <v>7</v>
      </c>
      <c r="H1400" s="33">
        <f t="shared" si="107"/>
        <v>3</v>
      </c>
      <c r="I1400" s="33">
        <f t="shared" si="108"/>
        <v>4.5</v>
      </c>
    </row>
    <row r="1401" spans="2:9" ht="15.75" hidden="1">
      <c r="B1401" s="39" t="s">
        <v>73</v>
      </c>
      <c r="C1401" s="33">
        <f t="shared" si="102"/>
        <v>0</v>
      </c>
      <c r="D1401" s="33">
        <f t="shared" si="103"/>
        <v>0</v>
      </c>
      <c r="E1401" s="33">
        <f t="shared" si="104"/>
        <v>0</v>
      </c>
      <c r="F1401" s="33">
        <f t="shared" si="105"/>
        <v>0</v>
      </c>
      <c r="G1401" s="33">
        <f t="shared" si="106"/>
        <v>0</v>
      </c>
      <c r="H1401" s="33">
        <f t="shared" si="107"/>
        <v>0</v>
      </c>
      <c r="I1401" s="33">
        <f t="shared" si="108"/>
        <v>0</v>
      </c>
    </row>
    <row r="1402" spans="2:9" ht="15.75" hidden="1">
      <c r="B1402" s="39" t="s">
        <v>147</v>
      </c>
      <c r="C1402" s="33">
        <f t="shared" si="102"/>
        <v>0.2</v>
      </c>
      <c r="D1402" s="33">
        <f t="shared" si="103"/>
        <v>0</v>
      </c>
      <c r="E1402" s="33">
        <f t="shared" si="104"/>
        <v>0</v>
      </c>
      <c r="F1402" s="33">
        <f t="shared" si="105"/>
        <v>0.3</v>
      </c>
      <c r="G1402" s="33">
        <f t="shared" si="106"/>
        <v>0.4</v>
      </c>
      <c r="H1402" s="33">
        <f t="shared" si="107"/>
        <v>0</v>
      </c>
      <c r="I1402" s="33">
        <f t="shared" si="108"/>
        <v>0</v>
      </c>
    </row>
    <row r="1403" spans="2:9" ht="15.75" hidden="1">
      <c r="B1403" s="39" t="s">
        <v>148</v>
      </c>
      <c r="C1403" s="33">
        <f t="shared" si="102"/>
        <v>1.1</v>
      </c>
      <c r="D1403" s="33">
        <f t="shared" si="103"/>
        <v>0.5</v>
      </c>
      <c r="E1403" s="33">
        <f t="shared" si="104"/>
        <v>1.3</v>
      </c>
      <c r="F1403" s="33">
        <f t="shared" si="105"/>
        <v>1.4</v>
      </c>
      <c r="G1403" s="33">
        <f t="shared" si="106"/>
        <v>1.5</v>
      </c>
      <c r="H1403" s="33">
        <f t="shared" si="107"/>
        <v>0.7</v>
      </c>
      <c r="I1403" s="33">
        <f t="shared" si="108"/>
        <v>1.3</v>
      </c>
    </row>
    <row r="1404" spans="2:9" ht="15.75" hidden="1">
      <c r="B1404" s="39" t="s">
        <v>149</v>
      </c>
      <c r="C1404" s="33">
        <f t="shared" si="102"/>
        <v>0.3</v>
      </c>
      <c r="D1404" s="33">
        <f t="shared" si="103"/>
        <v>1</v>
      </c>
      <c r="E1404" s="33">
        <f t="shared" si="104"/>
        <v>0.4</v>
      </c>
      <c r="F1404" s="33">
        <f t="shared" si="105"/>
        <v>0.2</v>
      </c>
      <c r="G1404" s="33">
        <f t="shared" si="106"/>
        <v>0.4</v>
      </c>
      <c r="H1404" s="33">
        <f t="shared" si="107"/>
        <v>0.2</v>
      </c>
      <c r="I1404" s="33">
        <f t="shared" si="108"/>
        <v>0.8</v>
      </c>
    </row>
    <row r="1405" spans="2:9" ht="15.75" hidden="1">
      <c r="B1405" s="39" t="s">
        <v>150</v>
      </c>
      <c r="C1405" s="33">
        <f t="shared" si="102"/>
        <v>0.4</v>
      </c>
      <c r="D1405" s="33">
        <f t="shared" si="103"/>
        <v>0.3</v>
      </c>
      <c r="E1405" s="33">
        <f t="shared" si="104"/>
        <v>0.7</v>
      </c>
      <c r="F1405" s="33">
        <f t="shared" si="105"/>
        <v>0.2</v>
      </c>
      <c r="G1405" s="33">
        <f t="shared" si="106"/>
        <v>0.2</v>
      </c>
      <c r="H1405" s="33">
        <f t="shared" si="107"/>
        <v>0.5</v>
      </c>
      <c r="I1405" s="33">
        <f t="shared" si="108"/>
        <v>0.6</v>
      </c>
    </row>
    <row r="1406" spans="2:9" ht="15.75" hidden="1">
      <c r="B1406" s="39" t="s">
        <v>151</v>
      </c>
      <c r="C1406" s="33">
        <f t="shared" si="102"/>
        <v>0.3</v>
      </c>
      <c r="D1406" s="33">
        <f t="shared" si="103"/>
        <v>1.1</v>
      </c>
      <c r="E1406" s="33">
        <f t="shared" si="104"/>
        <v>0.9</v>
      </c>
      <c r="F1406" s="33">
        <f t="shared" si="105"/>
        <v>0</v>
      </c>
      <c r="G1406" s="33">
        <f t="shared" si="106"/>
        <v>0.3</v>
      </c>
      <c r="H1406" s="33">
        <f t="shared" si="107"/>
        <v>0.3</v>
      </c>
      <c r="I1406" s="33">
        <f t="shared" si="108"/>
        <v>1.3</v>
      </c>
    </row>
    <row r="1407" spans="2:12" s="11" customFormat="1" ht="15.75" hidden="1">
      <c r="B1407" s="14" t="s">
        <v>235</v>
      </c>
      <c r="C1407" s="1"/>
      <c r="D1407" s="1"/>
      <c r="E1407" s="1"/>
      <c r="F1407" s="1"/>
      <c r="G1407" s="1"/>
      <c r="H1407" s="1"/>
      <c r="I1407" s="1"/>
      <c r="J1407" s="43"/>
      <c r="K1407" s="43"/>
      <c r="L1407" s="13"/>
    </row>
    <row r="1408" spans="2:12" ht="15" customHeight="1" hidden="1">
      <c r="B1408" s="11"/>
      <c r="C1408" s="16"/>
      <c r="D1408" s="37"/>
      <c r="E1408" s="37"/>
      <c r="F1408" s="37"/>
      <c r="G1408" s="16"/>
      <c r="H1408" s="16"/>
      <c r="I1408" s="16"/>
      <c r="J1408" s="31"/>
      <c r="K1408" s="31"/>
      <c r="L1408" s="25"/>
    </row>
    <row r="1409" spans="2:13" ht="15" customHeight="1" hidden="1">
      <c r="B1409" s="341" t="s">
        <v>103</v>
      </c>
      <c r="C1409" s="341"/>
      <c r="D1409" s="341"/>
      <c r="E1409" s="341"/>
      <c r="F1409" s="341"/>
      <c r="G1409" s="341"/>
      <c r="H1409" s="341"/>
      <c r="I1409" s="341"/>
      <c r="J1409" s="341"/>
      <c r="K1409" s="341"/>
      <c r="L1409" s="341"/>
      <c r="M1409" s="341"/>
    </row>
    <row r="1410" spans="2:9" ht="15" customHeight="1" hidden="1">
      <c r="B1410" s="35"/>
      <c r="C1410" s="22" t="s">
        <v>72</v>
      </c>
      <c r="D1410" s="22" t="s">
        <v>184</v>
      </c>
      <c r="E1410" s="22" t="s">
        <v>273</v>
      </c>
      <c r="F1410" s="22" t="s">
        <v>185</v>
      </c>
      <c r="G1410" s="22" t="s">
        <v>275</v>
      </c>
      <c r="H1410" s="22" t="s">
        <v>272</v>
      </c>
      <c r="I1410" s="22" t="s">
        <v>263</v>
      </c>
    </row>
    <row r="1411" spans="2:9" ht="15.75" hidden="1">
      <c r="B1411" s="21" t="s">
        <v>74</v>
      </c>
      <c r="C1411" s="33">
        <f aca="true" t="shared" si="109" ref="C1411:C1427">D907</f>
        <v>2.2</v>
      </c>
      <c r="D1411" s="33">
        <f aca="true" t="shared" si="110" ref="D1411:D1427">D928</f>
        <v>3.1</v>
      </c>
      <c r="E1411" s="33">
        <f aca="true" t="shared" si="111" ref="E1411:E1427">D949</f>
        <v>2.8</v>
      </c>
      <c r="F1411" s="33">
        <f aca="true" t="shared" si="112" ref="F1411:F1427">D970</f>
        <v>1.3</v>
      </c>
      <c r="G1411" s="33">
        <f aca="true" t="shared" si="113" ref="G1411:G1427">D1054</f>
        <v>2.8</v>
      </c>
      <c r="H1411" s="33">
        <f aca="true" t="shared" si="114" ref="H1411:H1427">D1075</f>
        <v>1.5</v>
      </c>
      <c r="I1411" s="33">
        <f aca="true" t="shared" si="115" ref="I1411:I1427">D1033</f>
        <v>3</v>
      </c>
    </row>
    <row r="1412" spans="2:9" ht="15.75" hidden="1">
      <c r="B1412" s="21" t="s">
        <v>186</v>
      </c>
      <c r="C1412" s="33">
        <f t="shared" si="109"/>
        <v>2.2</v>
      </c>
      <c r="D1412" s="33">
        <f t="shared" si="110"/>
        <v>3.3</v>
      </c>
      <c r="E1412" s="33">
        <f t="shared" si="111"/>
        <v>3.1</v>
      </c>
      <c r="F1412" s="33">
        <f t="shared" si="112"/>
        <v>1</v>
      </c>
      <c r="G1412" s="33">
        <f t="shared" si="113"/>
        <v>3</v>
      </c>
      <c r="H1412" s="33">
        <f t="shared" si="114"/>
        <v>1.3</v>
      </c>
      <c r="I1412" s="33">
        <f t="shared" si="115"/>
        <v>3.3</v>
      </c>
    </row>
    <row r="1413" spans="2:9" ht="15.75" hidden="1">
      <c r="B1413" s="21" t="s">
        <v>187</v>
      </c>
      <c r="C1413" s="33">
        <f t="shared" si="109"/>
        <v>1.8</v>
      </c>
      <c r="D1413" s="33">
        <f t="shared" si="110"/>
        <v>2.2</v>
      </c>
      <c r="E1413" s="33">
        <f t="shared" si="111"/>
        <v>2.6</v>
      </c>
      <c r="F1413" s="33">
        <f t="shared" si="112"/>
        <v>1.4</v>
      </c>
      <c r="G1413" s="33">
        <f t="shared" si="113"/>
        <v>2.4</v>
      </c>
      <c r="H1413" s="33">
        <f t="shared" si="114"/>
        <v>1.2</v>
      </c>
      <c r="I1413" s="33">
        <f t="shared" si="115"/>
        <v>2.7</v>
      </c>
    </row>
    <row r="1414" spans="2:9" ht="15" customHeight="1" hidden="1">
      <c r="B1414" s="39" t="s">
        <v>25</v>
      </c>
      <c r="C1414" s="33">
        <f t="shared" si="109"/>
        <v>0.5</v>
      </c>
      <c r="D1414" s="33">
        <f t="shared" si="110"/>
        <v>0.7</v>
      </c>
      <c r="E1414" s="33">
        <f t="shared" si="111"/>
        <v>0</v>
      </c>
      <c r="F1414" s="33">
        <f t="shared" si="112"/>
        <v>0</v>
      </c>
      <c r="G1414" s="33">
        <f t="shared" si="113"/>
        <v>0.6</v>
      </c>
      <c r="H1414" s="33">
        <f t="shared" si="114"/>
        <v>0.3</v>
      </c>
      <c r="I1414" s="33">
        <f t="shared" si="115"/>
        <v>0.7</v>
      </c>
    </row>
    <row r="1415" spans="2:9" ht="15.75" hidden="1">
      <c r="B1415" s="39" t="s">
        <v>180</v>
      </c>
      <c r="C1415" s="33">
        <f t="shared" si="109"/>
        <v>3.9</v>
      </c>
      <c r="D1415" s="33">
        <f t="shared" si="110"/>
        <v>4.5</v>
      </c>
      <c r="E1415" s="33">
        <f t="shared" si="111"/>
        <v>3.8</v>
      </c>
      <c r="F1415" s="33">
        <f t="shared" si="112"/>
        <v>1.7</v>
      </c>
      <c r="G1415" s="33">
        <f t="shared" si="113"/>
        <v>5.5</v>
      </c>
      <c r="H1415" s="33">
        <f t="shared" si="114"/>
        <v>2.1</v>
      </c>
      <c r="I1415" s="33">
        <f t="shared" si="115"/>
        <v>4</v>
      </c>
    </row>
    <row r="1416" spans="2:9" ht="15.75" hidden="1">
      <c r="B1416" s="39" t="s">
        <v>140</v>
      </c>
      <c r="C1416" s="33">
        <f t="shared" si="109"/>
        <v>1.3</v>
      </c>
      <c r="D1416" s="33">
        <f t="shared" si="110"/>
        <v>0.6</v>
      </c>
      <c r="E1416" s="33">
        <f t="shared" si="111"/>
        <v>2.4</v>
      </c>
      <c r="F1416" s="33">
        <f t="shared" si="112"/>
        <v>1</v>
      </c>
      <c r="G1416" s="33">
        <f t="shared" si="113"/>
        <v>1.4</v>
      </c>
      <c r="H1416" s="33">
        <f t="shared" si="114"/>
        <v>1.2</v>
      </c>
      <c r="I1416" s="33">
        <f t="shared" si="115"/>
        <v>2.3</v>
      </c>
    </row>
    <row r="1417" spans="2:9" ht="15.75" hidden="1">
      <c r="B1417" s="39" t="s">
        <v>141</v>
      </c>
      <c r="C1417" s="33">
        <f t="shared" si="109"/>
        <v>1</v>
      </c>
      <c r="D1417" s="33">
        <f t="shared" si="110"/>
        <v>1.1</v>
      </c>
      <c r="E1417" s="33">
        <f t="shared" si="111"/>
        <v>1.1</v>
      </c>
      <c r="F1417" s="33">
        <f t="shared" si="112"/>
        <v>0</v>
      </c>
      <c r="G1417" s="33">
        <f t="shared" si="113"/>
        <v>1.4</v>
      </c>
      <c r="H1417" s="33">
        <f t="shared" si="114"/>
        <v>0.6</v>
      </c>
      <c r="I1417" s="33">
        <f t="shared" si="115"/>
        <v>1.2</v>
      </c>
    </row>
    <row r="1418" spans="2:9" ht="15.75" hidden="1">
      <c r="B1418" s="39" t="s">
        <v>142</v>
      </c>
      <c r="C1418" s="33">
        <f t="shared" si="109"/>
        <v>3.8</v>
      </c>
      <c r="D1418" s="33">
        <f t="shared" si="110"/>
        <v>3</v>
      </c>
      <c r="E1418" s="33">
        <f t="shared" si="111"/>
        <v>5.4</v>
      </c>
      <c r="F1418" s="33">
        <f t="shared" si="112"/>
        <v>3.4</v>
      </c>
      <c r="G1418" s="33">
        <f t="shared" si="113"/>
        <v>5.2</v>
      </c>
      <c r="H1418" s="33">
        <f t="shared" si="114"/>
        <v>2.3</v>
      </c>
      <c r="I1418" s="33">
        <f t="shared" si="115"/>
        <v>4.9</v>
      </c>
    </row>
    <row r="1419" spans="2:9" ht="15.75" hidden="1">
      <c r="B1419" s="39" t="s">
        <v>69</v>
      </c>
      <c r="C1419" s="33">
        <f t="shared" si="109"/>
        <v>2.1</v>
      </c>
      <c r="D1419" s="33">
        <f t="shared" si="110"/>
        <v>2.4</v>
      </c>
      <c r="E1419" s="33">
        <f t="shared" si="111"/>
        <v>2.2</v>
      </c>
      <c r="F1419" s="33">
        <f t="shared" si="112"/>
        <v>1.4</v>
      </c>
      <c r="G1419" s="33">
        <f t="shared" si="113"/>
        <v>2.7</v>
      </c>
      <c r="H1419" s="33">
        <f t="shared" si="114"/>
        <v>1.4</v>
      </c>
      <c r="I1419" s="33">
        <f t="shared" si="115"/>
        <v>2.2</v>
      </c>
    </row>
    <row r="1420" spans="2:9" ht="15.75" hidden="1">
      <c r="B1420" s="39" t="s">
        <v>144</v>
      </c>
      <c r="C1420" s="33">
        <f t="shared" si="109"/>
        <v>2.1</v>
      </c>
      <c r="D1420" s="33">
        <f t="shared" si="110"/>
        <v>1.9</v>
      </c>
      <c r="E1420" s="33">
        <f t="shared" si="111"/>
        <v>2.4</v>
      </c>
      <c r="F1420" s="33">
        <f t="shared" si="112"/>
        <v>2</v>
      </c>
      <c r="G1420" s="33">
        <f t="shared" si="113"/>
        <v>2.5</v>
      </c>
      <c r="H1420" s="33">
        <f t="shared" si="114"/>
        <v>1.7</v>
      </c>
      <c r="I1420" s="33">
        <f t="shared" si="115"/>
        <v>2.2</v>
      </c>
    </row>
    <row r="1421" spans="2:9" ht="15.75" hidden="1">
      <c r="B1421" s="39" t="s">
        <v>145</v>
      </c>
      <c r="C1421" s="33">
        <f t="shared" si="109"/>
        <v>1</v>
      </c>
      <c r="D1421" s="33">
        <f t="shared" si="110"/>
        <v>1</v>
      </c>
      <c r="E1421" s="33">
        <f t="shared" si="111"/>
        <v>1.5</v>
      </c>
      <c r="F1421" s="33">
        <f t="shared" si="112"/>
        <v>0</v>
      </c>
      <c r="G1421" s="33">
        <f t="shared" si="113"/>
        <v>1.5</v>
      </c>
      <c r="H1421" s="33">
        <f t="shared" si="114"/>
        <v>0.4</v>
      </c>
      <c r="I1421" s="33">
        <f t="shared" si="115"/>
        <v>0.6</v>
      </c>
    </row>
    <row r="1422" spans="2:9" ht="15.75" hidden="1">
      <c r="B1422" s="39" t="s">
        <v>73</v>
      </c>
      <c r="C1422" s="33">
        <f t="shared" si="109"/>
        <v>2.1</v>
      </c>
      <c r="D1422" s="33">
        <f t="shared" si="110"/>
        <v>2.3</v>
      </c>
      <c r="E1422" s="33">
        <f t="shared" si="111"/>
        <v>3.5</v>
      </c>
      <c r="F1422" s="33">
        <f t="shared" si="112"/>
        <v>0.6</v>
      </c>
      <c r="G1422" s="33">
        <f t="shared" si="113"/>
        <v>2.3</v>
      </c>
      <c r="H1422" s="33">
        <f t="shared" si="114"/>
        <v>1.9</v>
      </c>
      <c r="I1422" s="33">
        <f t="shared" si="115"/>
        <v>3</v>
      </c>
    </row>
    <row r="1423" spans="2:9" ht="15.75" hidden="1">
      <c r="B1423" s="39" t="s">
        <v>147</v>
      </c>
      <c r="C1423" s="33">
        <f t="shared" si="109"/>
        <v>0.3</v>
      </c>
      <c r="D1423" s="33">
        <f t="shared" si="110"/>
        <v>0</v>
      </c>
      <c r="E1423" s="33">
        <f t="shared" si="111"/>
        <v>1</v>
      </c>
      <c r="F1423" s="33">
        <f t="shared" si="112"/>
        <v>0.2</v>
      </c>
      <c r="G1423" s="33">
        <f t="shared" si="113"/>
        <v>0.4</v>
      </c>
      <c r="H1423" s="33">
        <f t="shared" si="114"/>
        <v>0.3</v>
      </c>
      <c r="I1423" s="33">
        <f t="shared" si="115"/>
        <v>0.6</v>
      </c>
    </row>
    <row r="1424" spans="2:9" ht="15.75" hidden="1">
      <c r="B1424" s="39" t="s">
        <v>148</v>
      </c>
      <c r="C1424" s="33">
        <f t="shared" si="109"/>
        <v>2.8</v>
      </c>
      <c r="D1424" s="33">
        <f t="shared" si="110"/>
        <v>2.6</v>
      </c>
      <c r="E1424" s="33">
        <f t="shared" si="111"/>
        <v>3.9</v>
      </c>
      <c r="F1424" s="33">
        <f t="shared" si="112"/>
        <v>2.1</v>
      </c>
      <c r="G1424" s="33">
        <f t="shared" si="113"/>
        <v>4.3</v>
      </c>
      <c r="H1424" s="33">
        <f t="shared" si="114"/>
        <v>1.2</v>
      </c>
      <c r="I1424" s="33">
        <f t="shared" si="115"/>
        <v>3.6</v>
      </c>
    </row>
    <row r="1425" spans="2:9" ht="15.75" hidden="1">
      <c r="B1425" s="39" t="s">
        <v>149</v>
      </c>
      <c r="C1425" s="33">
        <f t="shared" si="109"/>
        <v>0.6</v>
      </c>
      <c r="D1425" s="33">
        <f t="shared" si="110"/>
        <v>1.1</v>
      </c>
      <c r="E1425" s="33">
        <f t="shared" si="111"/>
        <v>1</v>
      </c>
      <c r="F1425" s="33">
        <f t="shared" si="112"/>
        <v>0.4</v>
      </c>
      <c r="G1425" s="33">
        <f t="shared" si="113"/>
        <v>0.8</v>
      </c>
      <c r="H1425" s="33">
        <f t="shared" si="114"/>
        <v>0.3</v>
      </c>
      <c r="I1425" s="33">
        <f t="shared" si="115"/>
        <v>1.2</v>
      </c>
    </row>
    <row r="1426" spans="2:9" ht="15.75" hidden="1">
      <c r="B1426" s="39" t="s">
        <v>150</v>
      </c>
      <c r="C1426" s="33">
        <f t="shared" si="109"/>
        <v>6.7</v>
      </c>
      <c r="D1426" s="33">
        <f t="shared" si="110"/>
        <v>11.3</v>
      </c>
      <c r="E1426" s="33">
        <f t="shared" si="111"/>
        <v>9.7</v>
      </c>
      <c r="F1426" s="33">
        <f t="shared" si="112"/>
        <v>1.7</v>
      </c>
      <c r="G1426" s="33">
        <f t="shared" si="113"/>
        <v>8.1</v>
      </c>
      <c r="H1426" s="33">
        <f t="shared" si="114"/>
        <v>5.3</v>
      </c>
      <c r="I1426" s="33">
        <f t="shared" si="115"/>
        <v>10.3</v>
      </c>
    </row>
    <row r="1427" spans="2:9" ht="15.75" hidden="1">
      <c r="B1427" s="39" t="s">
        <v>151</v>
      </c>
      <c r="C1427" s="33">
        <f t="shared" si="109"/>
        <v>1.1</v>
      </c>
      <c r="D1427" s="33">
        <f t="shared" si="110"/>
        <v>0</v>
      </c>
      <c r="E1427" s="33">
        <f t="shared" si="111"/>
        <v>2.5</v>
      </c>
      <c r="F1427" s="33">
        <f t="shared" si="112"/>
        <v>0.8</v>
      </c>
      <c r="G1427" s="33">
        <f t="shared" si="113"/>
        <v>2.2</v>
      </c>
      <c r="H1427" s="33">
        <f t="shared" si="114"/>
        <v>0</v>
      </c>
      <c r="I1427" s="33">
        <f t="shared" si="115"/>
        <v>1.3</v>
      </c>
    </row>
    <row r="1428" spans="2:12" s="11" customFormat="1" ht="15.75" hidden="1">
      <c r="B1428" s="14" t="s">
        <v>235</v>
      </c>
      <c r="C1428" s="1"/>
      <c r="D1428" s="1"/>
      <c r="E1428" s="1"/>
      <c r="F1428" s="1"/>
      <c r="G1428" s="1"/>
      <c r="H1428" s="1"/>
      <c r="I1428" s="1"/>
      <c r="J1428" s="43"/>
      <c r="K1428" s="43"/>
      <c r="L1428" s="13"/>
    </row>
    <row r="1429" spans="2:12" ht="15" customHeight="1" hidden="1">
      <c r="B1429" s="11"/>
      <c r="C1429" s="57"/>
      <c r="D1429" s="57"/>
      <c r="E1429" s="57"/>
      <c r="F1429" s="57"/>
      <c r="G1429" s="57"/>
      <c r="H1429" s="57"/>
      <c r="I1429" s="57"/>
      <c r="J1429" s="31"/>
      <c r="K1429" s="31"/>
      <c r="L1429" s="25"/>
    </row>
    <row r="1430" spans="2:13" ht="15" customHeight="1" hidden="1">
      <c r="B1430" s="341" t="s">
        <v>104</v>
      </c>
      <c r="C1430" s="341"/>
      <c r="D1430" s="341"/>
      <c r="E1430" s="341"/>
      <c r="F1430" s="341"/>
      <c r="G1430" s="341"/>
      <c r="H1430" s="341"/>
      <c r="I1430" s="341"/>
      <c r="J1430" s="341"/>
      <c r="K1430" s="341"/>
      <c r="L1430" s="341"/>
      <c r="M1430" s="341"/>
    </row>
    <row r="1431" spans="2:9" ht="15" customHeight="1" hidden="1">
      <c r="B1431" s="35"/>
      <c r="C1431" s="22" t="s">
        <v>72</v>
      </c>
      <c r="D1431" s="22" t="s">
        <v>184</v>
      </c>
      <c r="E1431" s="22" t="s">
        <v>273</v>
      </c>
      <c r="F1431" s="22" t="s">
        <v>185</v>
      </c>
      <c r="G1431" s="22" t="s">
        <v>275</v>
      </c>
      <c r="H1431" s="22" t="s">
        <v>272</v>
      </c>
      <c r="I1431" s="22" t="s">
        <v>263</v>
      </c>
    </row>
    <row r="1432" spans="2:9" ht="15.75" hidden="1">
      <c r="B1432" s="21" t="s">
        <v>74</v>
      </c>
      <c r="C1432" s="33">
        <f aca="true" t="shared" si="116" ref="C1432:C1448">E907</f>
        <v>1.8</v>
      </c>
      <c r="D1432" s="33">
        <f aca="true" t="shared" si="117" ref="D1432:D1448">E928</f>
        <v>2.3</v>
      </c>
      <c r="E1432" s="33">
        <f aca="true" t="shared" si="118" ref="E1432:E1448">E949</f>
        <v>2.2</v>
      </c>
      <c r="F1432" s="33">
        <f aca="true" t="shared" si="119" ref="F1432:F1448">E970</f>
        <v>1.1</v>
      </c>
      <c r="G1432" s="33">
        <f aca="true" t="shared" si="120" ref="G1432:G1448">E1054</f>
        <v>2.1</v>
      </c>
      <c r="H1432" s="33">
        <f aca="true" t="shared" si="121" ref="H1432:H1448">E1075</f>
        <v>1.4</v>
      </c>
      <c r="I1432" s="33">
        <f aca="true" t="shared" si="122" ref="I1432:I1448">E1033</f>
        <v>2.3</v>
      </c>
    </row>
    <row r="1433" spans="2:9" ht="15.75" hidden="1">
      <c r="B1433" s="21" t="s">
        <v>186</v>
      </c>
      <c r="C1433" s="33">
        <f t="shared" si="116"/>
        <v>1.8</v>
      </c>
      <c r="D1433" s="33">
        <f t="shared" si="117"/>
        <v>2.3</v>
      </c>
      <c r="E1433" s="33">
        <f t="shared" si="118"/>
        <v>2.6</v>
      </c>
      <c r="F1433" s="33">
        <f t="shared" si="119"/>
        <v>0.9</v>
      </c>
      <c r="G1433" s="33">
        <f t="shared" si="120"/>
        <v>2.3</v>
      </c>
      <c r="H1433" s="33">
        <f t="shared" si="121"/>
        <v>1.2</v>
      </c>
      <c r="I1433" s="33">
        <f t="shared" si="122"/>
        <v>2.4</v>
      </c>
    </row>
    <row r="1434" spans="2:9" ht="15.75" hidden="1">
      <c r="B1434" s="21" t="s">
        <v>187</v>
      </c>
      <c r="C1434" s="33">
        <f t="shared" si="116"/>
        <v>1.5</v>
      </c>
      <c r="D1434" s="33">
        <f t="shared" si="117"/>
        <v>1.5</v>
      </c>
      <c r="E1434" s="33">
        <f t="shared" si="118"/>
        <v>1.7</v>
      </c>
      <c r="F1434" s="33">
        <f t="shared" si="119"/>
        <v>1.4</v>
      </c>
      <c r="G1434" s="33">
        <f t="shared" si="120"/>
        <v>1.8</v>
      </c>
      <c r="H1434" s="33">
        <f t="shared" si="121"/>
        <v>1.2</v>
      </c>
      <c r="I1434" s="33">
        <f t="shared" si="122"/>
        <v>2.1</v>
      </c>
    </row>
    <row r="1435" spans="2:9" ht="15" customHeight="1" hidden="1">
      <c r="B1435" s="39" t="s">
        <v>25</v>
      </c>
      <c r="C1435" s="33">
        <f t="shared" si="116"/>
        <v>2.1</v>
      </c>
      <c r="D1435" s="33">
        <f t="shared" si="117"/>
        <v>1.5</v>
      </c>
      <c r="E1435" s="33">
        <f t="shared" si="118"/>
        <v>6</v>
      </c>
      <c r="F1435" s="33">
        <f t="shared" si="119"/>
        <v>0</v>
      </c>
      <c r="G1435" s="33">
        <f t="shared" si="120"/>
        <v>2</v>
      </c>
      <c r="H1435" s="33">
        <f t="shared" si="121"/>
        <v>2.2</v>
      </c>
      <c r="I1435" s="33">
        <f t="shared" si="122"/>
        <v>3</v>
      </c>
    </row>
    <row r="1436" spans="2:9" ht="15.75" hidden="1">
      <c r="B1436" s="39" t="s">
        <v>180</v>
      </c>
      <c r="C1436" s="33">
        <f t="shared" si="116"/>
        <v>3</v>
      </c>
      <c r="D1436" s="33">
        <f t="shared" si="117"/>
        <v>3.1</v>
      </c>
      <c r="E1436" s="33">
        <f t="shared" si="118"/>
        <v>3.1</v>
      </c>
      <c r="F1436" s="33">
        <f t="shared" si="119"/>
        <v>2.6</v>
      </c>
      <c r="G1436" s="33">
        <f t="shared" si="120"/>
        <v>4.2</v>
      </c>
      <c r="H1436" s="33">
        <f t="shared" si="121"/>
        <v>1.9</v>
      </c>
      <c r="I1436" s="33">
        <f t="shared" si="122"/>
        <v>3</v>
      </c>
    </row>
    <row r="1437" spans="2:9" ht="15.75" hidden="1">
      <c r="B1437" s="39" t="s">
        <v>140</v>
      </c>
      <c r="C1437" s="33">
        <f t="shared" si="116"/>
        <v>1.5</v>
      </c>
      <c r="D1437" s="33">
        <f t="shared" si="117"/>
        <v>1.3</v>
      </c>
      <c r="E1437" s="33">
        <f t="shared" si="118"/>
        <v>0.8</v>
      </c>
      <c r="F1437" s="33">
        <f t="shared" si="119"/>
        <v>1.7</v>
      </c>
      <c r="G1437" s="33">
        <f t="shared" si="120"/>
        <v>1.7</v>
      </c>
      <c r="H1437" s="33">
        <f t="shared" si="121"/>
        <v>1.3</v>
      </c>
      <c r="I1437" s="33">
        <f t="shared" si="122"/>
        <v>1.7</v>
      </c>
    </row>
    <row r="1438" spans="2:9" ht="15.75" hidden="1">
      <c r="B1438" s="39" t="s">
        <v>141</v>
      </c>
      <c r="C1438" s="33">
        <f t="shared" si="116"/>
        <v>0.4</v>
      </c>
      <c r="D1438" s="33">
        <f t="shared" si="117"/>
        <v>0.3</v>
      </c>
      <c r="E1438" s="33">
        <f t="shared" si="118"/>
        <v>1.1</v>
      </c>
      <c r="F1438" s="33">
        <f t="shared" si="119"/>
        <v>0</v>
      </c>
      <c r="G1438" s="33">
        <f t="shared" si="120"/>
        <v>0.2</v>
      </c>
      <c r="H1438" s="33">
        <f t="shared" si="121"/>
        <v>0.6</v>
      </c>
      <c r="I1438" s="33">
        <f t="shared" si="122"/>
        <v>0.6</v>
      </c>
    </row>
    <row r="1439" spans="2:9" ht="15.75" hidden="1">
      <c r="B1439" s="39" t="s">
        <v>142</v>
      </c>
      <c r="C1439" s="33">
        <f t="shared" si="116"/>
        <v>3.8</v>
      </c>
      <c r="D1439" s="33">
        <f t="shared" si="117"/>
        <v>3.2</v>
      </c>
      <c r="E1439" s="33">
        <f t="shared" si="118"/>
        <v>4.3</v>
      </c>
      <c r="F1439" s="33">
        <f t="shared" si="119"/>
        <v>4.9</v>
      </c>
      <c r="G1439" s="33">
        <f t="shared" si="120"/>
        <v>4.1</v>
      </c>
      <c r="H1439" s="33">
        <f t="shared" si="121"/>
        <v>3.3</v>
      </c>
      <c r="I1439" s="33">
        <f t="shared" si="122"/>
        <v>4.1</v>
      </c>
    </row>
    <row r="1440" spans="2:9" ht="15.75" hidden="1">
      <c r="B1440" s="39" t="s">
        <v>69</v>
      </c>
      <c r="C1440" s="33">
        <f t="shared" si="116"/>
        <v>1.3</v>
      </c>
      <c r="D1440" s="33">
        <f t="shared" si="117"/>
        <v>0.9</v>
      </c>
      <c r="E1440" s="33">
        <f t="shared" si="118"/>
        <v>1.4</v>
      </c>
      <c r="F1440" s="33">
        <f t="shared" si="119"/>
        <v>1.8</v>
      </c>
      <c r="G1440" s="33">
        <f t="shared" si="120"/>
        <v>1.9</v>
      </c>
      <c r="H1440" s="33">
        <f t="shared" si="121"/>
        <v>0.7</v>
      </c>
      <c r="I1440" s="33">
        <f t="shared" si="122"/>
        <v>1.5</v>
      </c>
    </row>
    <row r="1441" spans="2:9" ht="15.75" hidden="1">
      <c r="B1441" s="39" t="s">
        <v>144</v>
      </c>
      <c r="C1441" s="33">
        <f t="shared" si="116"/>
        <v>1.6</v>
      </c>
      <c r="D1441" s="33">
        <f t="shared" si="117"/>
        <v>1.7</v>
      </c>
      <c r="E1441" s="33">
        <f t="shared" si="118"/>
        <v>1.8</v>
      </c>
      <c r="F1441" s="33">
        <f t="shared" si="119"/>
        <v>1.4</v>
      </c>
      <c r="G1441" s="33">
        <f t="shared" si="120"/>
        <v>1.6</v>
      </c>
      <c r="H1441" s="33">
        <f t="shared" si="121"/>
        <v>1.7</v>
      </c>
      <c r="I1441" s="33">
        <f t="shared" si="122"/>
        <v>1.8</v>
      </c>
    </row>
    <row r="1442" spans="2:9" ht="15.75" hidden="1">
      <c r="B1442" s="39" t="s">
        <v>145</v>
      </c>
      <c r="C1442" s="33">
        <f t="shared" si="116"/>
        <v>1.2</v>
      </c>
      <c r="D1442" s="33">
        <f t="shared" si="117"/>
        <v>1.2</v>
      </c>
      <c r="E1442" s="33">
        <f t="shared" si="118"/>
        <v>0</v>
      </c>
      <c r="F1442" s="33">
        <f t="shared" si="119"/>
        <v>4.8</v>
      </c>
      <c r="G1442" s="33">
        <f t="shared" si="120"/>
        <v>1.9</v>
      </c>
      <c r="H1442" s="33">
        <f t="shared" si="121"/>
        <v>0.5</v>
      </c>
      <c r="I1442" s="33">
        <f t="shared" si="122"/>
        <v>0.8</v>
      </c>
    </row>
    <row r="1443" spans="2:9" ht="15.75" hidden="1">
      <c r="B1443" s="39" t="s">
        <v>73</v>
      </c>
      <c r="C1443" s="33">
        <f t="shared" si="116"/>
        <v>0.3</v>
      </c>
      <c r="D1443" s="33">
        <f t="shared" si="117"/>
        <v>0</v>
      </c>
      <c r="E1443" s="33">
        <f t="shared" si="118"/>
        <v>0.8</v>
      </c>
      <c r="F1443" s="33">
        <f t="shared" si="119"/>
        <v>0</v>
      </c>
      <c r="G1443" s="33">
        <f t="shared" si="120"/>
        <v>0</v>
      </c>
      <c r="H1443" s="33">
        <f t="shared" si="121"/>
        <v>0.7</v>
      </c>
      <c r="I1443" s="33">
        <f t="shared" si="122"/>
        <v>0.8</v>
      </c>
    </row>
    <row r="1444" spans="2:9" ht="15.75" hidden="1">
      <c r="B1444" s="39" t="s">
        <v>147</v>
      </c>
      <c r="C1444" s="33">
        <f t="shared" si="116"/>
        <v>0.4</v>
      </c>
      <c r="D1444" s="33">
        <f t="shared" si="117"/>
        <v>0.7</v>
      </c>
      <c r="E1444" s="33">
        <f t="shared" si="118"/>
        <v>0.4</v>
      </c>
      <c r="F1444" s="33">
        <f t="shared" si="119"/>
        <v>0.3</v>
      </c>
      <c r="G1444" s="33">
        <f t="shared" si="120"/>
        <v>0.6</v>
      </c>
      <c r="H1444" s="33">
        <f t="shared" si="121"/>
        <v>0.2</v>
      </c>
      <c r="I1444" s="33">
        <f t="shared" si="122"/>
        <v>0.7</v>
      </c>
    </row>
    <row r="1445" spans="2:9" ht="15.75" hidden="1">
      <c r="B1445" s="39" t="s">
        <v>148</v>
      </c>
      <c r="C1445" s="33">
        <f t="shared" si="116"/>
        <v>2.2</v>
      </c>
      <c r="D1445" s="33">
        <f t="shared" si="117"/>
        <v>1.7</v>
      </c>
      <c r="E1445" s="33">
        <f t="shared" si="118"/>
        <v>2.6</v>
      </c>
      <c r="F1445" s="33">
        <f t="shared" si="119"/>
        <v>2.4</v>
      </c>
      <c r="G1445" s="33">
        <f t="shared" si="120"/>
        <v>3</v>
      </c>
      <c r="H1445" s="33">
        <f t="shared" si="121"/>
        <v>1.4</v>
      </c>
      <c r="I1445" s="33">
        <f t="shared" si="122"/>
        <v>2.5</v>
      </c>
    </row>
    <row r="1446" spans="2:9" ht="15.75" hidden="1">
      <c r="B1446" s="39" t="s">
        <v>149</v>
      </c>
      <c r="C1446" s="33">
        <f t="shared" si="116"/>
        <v>0.9</v>
      </c>
      <c r="D1446" s="33">
        <f t="shared" si="117"/>
        <v>2.3</v>
      </c>
      <c r="E1446" s="33">
        <f t="shared" si="118"/>
        <v>1.9</v>
      </c>
      <c r="F1446" s="33">
        <f t="shared" si="119"/>
        <v>0.5</v>
      </c>
      <c r="G1446" s="33">
        <f t="shared" si="120"/>
        <v>1.2</v>
      </c>
      <c r="H1446" s="33">
        <f t="shared" si="121"/>
        <v>0.5</v>
      </c>
      <c r="I1446" s="33">
        <f t="shared" si="122"/>
        <v>1.9</v>
      </c>
    </row>
    <row r="1447" spans="2:9" ht="15.75" hidden="1">
      <c r="B1447" s="39" t="s">
        <v>150</v>
      </c>
      <c r="C1447" s="33">
        <f t="shared" si="116"/>
        <v>4.1</v>
      </c>
      <c r="D1447" s="33">
        <f t="shared" si="117"/>
        <v>6.2</v>
      </c>
      <c r="E1447" s="33">
        <f t="shared" si="118"/>
        <v>7.1</v>
      </c>
      <c r="F1447" s="33">
        <f t="shared" si="119"/>
        <v>0.8</v>
      </c>
      <c r="G1447" s="33">
        <f t="shared" si="120"/>
        <v>5.1</v>
      </c>
      <c r="H1447" s="33">
        <f t="shared" si="121"/>
        <v>3.1</v>
      </c>
      <c r="I1447" s="33">
        <f t="shared" si="122"/>
        <v>6.6</v>
      </c>
    </row>
    <row r="1448" spans="2:9" ht="15.75" hidden="1">
      <c r="B1448" s="39" t="s">
        <v>151</v>
      </c>
      <c r="C1448" s="33">
        <f t="shared" si="116"/>
        <v>0.3</v>
      </c>
      <c r="D1448" s="33">
        <f t="shared" si="117"/>
        <v>0</v>
      </c>
      <c r="E1448" s="33">
        <f t="shared" si="118"/>
        <v>0</v>
      </c>
      <c r="F1448" s="33">
        <f t="shared" si="119"/>
        <v>0.5</v>
      </c>
      <c r="G1448" s="33">
        <f t="shared" si="120"/>
        <v>0.6</v>
      </c>
      <c r="H1448" s="33">
        <f t="shared" si="121"/>
        <v>0</v>
      </c>
      <c r="I1448" s="33">
        <f t="shared" si="122"/>
        <v>0</v>
      </c>
    </row>
    <row r="1449" spans="2:12" s="11" customFormat="1" ht="15.75" hidden="1">
      <c r="B1449" s="14" t="s">
        <v>235</v>
      </c>
      <c r="C1449" s="1"/>
      <c r="D1449" s="1"/>
      <c r="E1449" s="1"/>
      <c r="F1449" s="1"/>
      <c r="G1449" s="1"/>
      <c r="H1449" s="1"/>
      <c r="I1449" s="1"/>
      <c r="J1449" s="43"/>
      <c r="K1449" s="43"/>
      <c r="L1449" s="13"/>
    </row>
    <row r="1450" spans="2:12" ht="15" customHeight="1" hidden="1">
      <c r="B1450" s="11"/>
      <c r="C1450" s="57"/>
      <c r="D1450" s="57"/>
      <c r="E1450" s="57"/>
      <c r="F1450" s="57"/>
      <c r="G1450" s="57"/>
      <c r="H1450" s="57"/>
      <c r="I1450" s="57"/>
      <c r="J1450" s="31"/>
      <c r="K1450" s="31"/>
      <c r="L1450" s="25"/>
    </row>
    <row r="1451" spans="2:13" ht="15" customHeight="1" hidden="1">
      <c r="B1451" s="341" t="s">
        <v>105</v>
      </c>
      <c r="C1451" s="341"/>
      <c r="D1451" s="341"/>
      <c r="E1451" s="341"/>
      <c r="F1451" s="341"/>
      <c r="G1451" s="341"/>
      <c r="H1451" s="341"/>
      <c r="I1451" s="341"/>
      <c r="J1451" s="341"/>
      <c r="K1451" s="341"/>
      <c r="L1451" s="341"/>
      <c r="M1451" s="341"/>
    </row>
    <row r="1452" spans="2:9" ht="15" customHeight="1" hidden="1">
      <c r="B1452" s="35"/>
      <c r="C1452" s="22" t="s">
        <v>72</v>
      </c>
      <c r="D1452" s="22" t="s">
        <v>184</v>
      </c>
      <c r="E1452" s="22" t="s">
        <v>273</v>
      </c>
      <c r="F1452" s="22" t="s">
        <v>185</v>
      </c>
      <c r="G1452" s="22" t="s">
        <v>275</v>
      </c>
      <c r="H1452" s="22" t="s">
        <v>272</v>
      </c>
      <c r="I1452" s="22" t="s">
        <v>263</v>
      </c>
    </row>
    <row r="1453" spans="2:9" ht="15.75" hidden="1">
      <c r="B1453" s="21" t="s">
        <v>74</v>
      </c>
      <c r="C1453" s="33">
        <f aca="true" t="shared" si="123" ref="C1453:C1469">F907</f>
        <v>16.5</v>
      </c>
      <c r="D1453" s="33">
        <f aca="true" t="shared" si="124" ref="D1453:D1469">F928</f>
        <v>20.1</v>
      </c>
      <c r="E1453" s="33">
        <f aca="true" t="shared" si="125" ref="E1453:E1469">F949</f>
        <v>22.2</v>
      </c>
      <c r="F1453" s="33">
        <f aca="true" t="shared" si="126" ref="F1453:F1469">F970</f>
        <v>8.8</v>
      </c>
      <c r="G1453" s="33">
        <f aca="true" t="shared" si="127" ref="G1453:G1469">F1054</f>
        <v>19.3</v>
      </c>
      <c r="H1453" s="33">
        <f aca="true" t="shared" si="128" ref="H1453:H1469">F1075</f>
        <v>13.4</v>
      </c>
      <c r="I1453" s="33">
        <f aca="true" t="shared" si="129" ref="I1453:I1469">F1033</f>
        <v>21.1</v>
      </c>
    </row>
    <row r="1454" spans="2:9" ht="15.75" hidden="1">
      <c r="B1454" s="21" t="s">
        <v>186</v>
      </c>
      <c r="C1454" s="33">
        <f t="shared" si="123"/>
        <v>17.1</v>
      </c>
      <c r="D1454" s="33">
        <f t="shared" si="124"/>
        <v>21</v>
      </c>
      <c r="E1454" s="33">
        <f t="shared" si="125"/>
        <v>25.6</v>
      </c>
      <c r="F1454" s="33">
        <f t="shared" si="126"/>
        <v>8</v>
      </c>
      <c r="G1454" s="33">
        <f t="shared" si="127"/>
        <v>20.1</v>
      </c>
      <c r="H1454" s="33">
        <f t="shared" si="128"/>
        <v>13.7</v>
      </c>
      <c r="I1454" s="33">
        <f t="shared" si="129"/>
        <v>22.7</v>
      </c>
    </row>
    <row r="1455" spans="2:9" ht="15.75" hidden="1">
      <c r="B1455" s="21" t="s">
        <v>187</v>
      </c>
      <c r="C1455" s="33">
        <f t="shared" si="123"/>
        <v>14.6</v>
      </c>
      <c r="D1455" s="33">
        <f t="shared" si="124"/>
        <v>20.6</v>
      </c>
      <c r="E1455" s="33">
        <f t="shared" si="125"/>
        <v>21.9</v>
      </c>
      <c r="F1455" s="33">
        <f t="shared" si="126"/>
        <v>9.7</v>
      </c>
      <c r="G1455" s="33">
        <f t="shared" si="127"/>
        <v>17.2</v>
      </c>
      <c r="H1455" s="33">
        <f t="shared" si="128"/>
        <v>11.6</v>
      </c>
      <c r="I1455" s="33">
        <f t="shared" si="129"/>
        <v>20.6</v>
      </c>
    </row>
    <row r="1456" spans="2:9" ht="15" customHeight="1" hidden="1">
      <c r="B1456" s="39" t="s">
        <v>25</v>
      </c>
      <c r="C1456" s="33">
        <f t="shared" si="123"/>
        <v>21.5</v>
      </c>
      <c r="D1456" s="33">
        <f t="shared" si="124"/>
        <v>21.8</v>
      </c>
      <c r="E1456" s="33">
        <f t="shared" si="125"/>
        <v>35.8</v>
      </c>
      <c r="F1456" s="33">
        <f t="shared" si="126"/>
        <v>5.9</v>
      </c>
      <c r="G1456" s="33">
        <f t="shared" si="127"/>
        <v>26.4</v>
      </c>
      <c r="H1456" s="33">
        <f t="shared" si="128"/>
        <v>16.6</v>
      </c>
      <c r="I1456" s="33">
        <f t="shared" si="129"/>
        <v>27.2</v>
      </c>
    </row>
    <row r="1457" spans="2:9" ht="15.75" hidden="1">
      <c r="B1457" s="39" t="s">
        <v>180</v>
      </c>
      <c r="C1457" s="33">
        <f t="shared" si="123"/>
        <v>30.5</v>
      </c>
      <c r="D1457" s="33">
        <f t="shared" si="124"/>
        <v>30.2</v>
      </c>
      <c r="E1457" s="33">
        <f t="shared" si="125"/>
        <v>31.9</v>
      </c>
      <c r="F1457" s="33">
        <f t="shared" si="126"/>
        <v>21.1</v>
      </c>
      <c r="G1457" s="33">
        <f t="shared" si="127"/>
        <v>36.1</v>
      </c>
      <c r="H1457" s="33">
        <f t="shared" si="128"/>
        <v>24.5</v>
      </c>
      <c r="I1457" s="33">
        <f t="shared" si="129"/>
        <v>29.2</v>
      </c>
    </row>
    <row r="1458" spans="2:9" ht="15.75" hidden="1">
      <c r="B1458" s="39" t="s">
        <v>140</v>
      </c>
      <c r="C1458" s="33">
        <f t="shared" si="123"/>
        <v>17.4</v>
      </c>
      <c r="D1458" s="33">
        <f t="shared" si="124"/>
        <v>15.7</v>
      </c>
      <c r="E1458" s="33">
        <f t="shared" si="125"/>
        <v>29.4</v>
      </c>
      <c r="F1458" s="33">
        <f t="shared" si="126"/>
        <v>11.8</v>
      </c>
      <c r="G1458" s="33">
        <f t="shared" si="127"/>
        <v>19.4</v>
      </c>
      <c r="H1458" s="33">
        <f t="shared" si="128"/>
        <v>15</v>
      </c>
      <c r="I1458" s="33">
        <f t="shared" si="129"/>
        <v>26.5</v>
      </c>
    </row>
    <row r="1459" spans="2:9" ht="15.75" hidden="1">
      <c r="B1459" s="39" t="s">
        <v>141</v>
      </c>
      <c r="C1459" s="33">
        <f t="shared" si="123"/>
        <v>13.6</v>
      </c>
      <c r="D1459" s="33">
        <f t="shared" si="124"/>
        <v>13.7</v>
      </c>
      <c r="E1459" s="33">
        <f t="shared" si="125"/>
        <v>17.5</v>
      </c>
      <c r="F1459" s="33">
        <f t="shared" si="126"/>
        <v>8.5</v>
      </c>
      <c r="G1459" s="33">
        <f t="shared" si="127"/>
        <v>16.3</v>
      </c>
      <c r="H1459" s="33">
        <f t="shared" si="128"/>
        <v>10.5</v>
      </c>
      <c r="I1459" s="33">
        <f t="shared" si="129"/>
        <v>16</v>
      </c>
    </row>
    <row r="1460" spans="2:9" ht="15.75" hidden="1">
      <c r="B1460" s="39" t="s">
        <v>142</v>
      </c>
      <c r="C1460" s="33">
        <f t="shared" si="123"/>
        <v>5.8</v>
      </c>
      <c r="D1460" s="33">
        <f t="shared" si="124"/>
        <v>6.7</v>
      </c>
      <c r="E1460" s="33">
        <f t="shared" si="125"/>
        <v>5.6</v>
      </c>
      <c r="F1460" s="33">
        <f t="shared" si="126"/>
        <v>3.8</v>
      </c>
      <c r="G1460" s="33">
        <f t="shared" si="127"/>
        <v>7.1</v>
      </c>
      <c r="H1460" s="33">
        <f t="shared" si="128"/>
        <v>4.4</v>
      </c>
      <c r="I1460" s="33">
        <f t="shared" si="129"/>
        <v>6.8</v>
      </c>
    </row>
    <row r="1461" spans="2:9" ht="15.75" hidden="1">
      <c r="B1461" s="39" t="s">
        <v>69</v>
      </c>
      <c r="C1461" s="33">
        <f t="shared" si="123"/>
        <v>19.4</v>
      </c>
      <c r="D1461" s="33">
        <f t="shared" si="124"/>
        <v>21.8</v>
      </c>
      <c r="E1461" s="33">
        <f t="shared" si="125"/>
        <v>20.5</v>
      </c>
      <c r="F1461" s="33">
        <f t="shared" si="126"/>
        <v>12.7</v>
      </c>
      <c r="G1461" s="33">
        <f t="shared" si="127"/>
        <v>23.6</v>
      </c>
      <c r="H1461" s="33">
        <f t="shared" si="128"/>
        <v>14.9</v>
      </c>
      <c r="I1461" s="33">
        <f t="shared" si="129"/>
        <v>18</v>
      </c>
    </row>
    <row r="1462" spans="2:9" ht="15.75" hidden="1">
      <c r="B1462" s="39" t="s">
        <v>144</v>
      </c>
      <c r="C1462" s="33">
        <f t="shared" si="123"/>
        <v>26.7</v>
      </c>
      <c r="D1462" s="33">
        <f t="shared" si="124"/>
        <v>22.7</v>
      </c>
      <c r="E1462" s="33">
        <f t="shared" si="125"/>
        <v>32</v>
      </c>
      <c r="F1462" s="33">
        <f t="shared" si="126"/>
        <v>17.4</v>
      </c>
      <c r="G1462" s="33">
        <f t="shared" si="127"/>
        <v>29.7</v>
      </c>
      <c r="H1462" s="33">
        <f t="shared" si="128"/>
        <v>23.1</v>
      </c>
      <c r="I1462" s="33">
        <f t="shared" si="129"/>
        <v>29.3</v>
      </c>
    </row>
    <row r="1463" spans="2:9" ht="15.75" hidden="1">
      <c r="B1463" s="39" t="s">
        <v>145</v>
      </c>
      <c r="C1463" s="33">
        <f t="shared" si="123"/>
        <v>16</v>
      </c>
      <c r="D1463" s="33">
        <f t="shared" si="124"/>
        <v>16.5</v>
      </c>
      <c r="E1463" s="33">
        <f t="shared" si="125"/>
        <v>13.6</v>
      </c>
      <c r="F1463" s="33">
        <f t="shared" si="126"/>
        <v>14.3</v>
      </c>
      <c r="G1463" s="33">
        <f t="shared" si="127"/>
        <v>20.5</v>
      </c>
      <c r="H1463" s="33">
        <f t="shared" si="128"/>
        <v>10.1</v>
      </c>
      <c r="I1463" s="33">
        <f t="shared" si="129"/>
        <v>18.2</v>
      </c>
    </row>
    <row r="1464" spans="2:9" ht="15.75" hidden="1">
      <c r="B1464" s="39" t="s">
        <v>73</v>
      </c>
      <c r="C1464" s="33">
        <f t="shared" si="123"/>
        <v>17.1</v>
      </c>
      <c r="D1464" s="33">
        <f t="shared" si="124"/>
        <v>16.3</v>
      </c>
      <c r="E1464" s="33">
        <f t="shared" si="125"/>
        <v>19.2</v>
      </c>
      <c r="F1464" s="33">
        <f t="shared" si="126"/>
        <v>15.1</v>
      </c>
      <c r="G1464" s="33">
        <f t="shared" si="127"/>
        <v>18.8</v>
      </c>
      <c r="H1464" s="33">
        <f t="shared" si="128"/>
        <v>15.3</v>
      </c>
      <c r="I1464" s="33">
        <f t="shared" si="129"/>
        <v>25.2</v>
      </c>
    </row>
    <row r="1465" spans="2:9" ht="15.75" hidden="1">
      <c r="B1465" s="39" t="s">
        <v>147</v>
      </c>
      <c r="C1465" s="33">
        <f t="shared" si="123"/>
        <v>8.7</v>
      </c>
      <c r="D1465" s="33">
        <f t="shared" si="124"/>
        <v>9.9</v>
      </c>
      <c r="E1465" s="33">
        <f t="shared" si="125"/>
        <v>19.6</v>
      </c>
      <c r="F1465" s="33">
        <f t="shared" si="126"/>
        <v>4.4</v>
      </c>
      <c r="G1465" s="33">
        <f t="shared" si="127"/>
        <v>9.9</v>
      </c>
      <c r="H1465" s="33">
        <f t="shared" si="128"/>
        <v>7.3</v>
      </c>
      <c r="I1465" s="33">
        <f t="shared" si="129"/>
        <v>18.6</v>
      </c>
    </row>
    <row r="1466" spans="2:9" ht="15.75" hidden="1">
      <c r="B1466" s="39" t="s">
        <v>148</v>
      </c>
      <c r="C1466" s="33">
        <f t="shared" si="123"/>
        <v>11.2</v>
      </c>
      <c r="D1466" s="33">
        <f t="shared" si="124"/>
        <v>9.8</v>
      </c>
      <c r="E1466" s="33">
        <f t="shared" si="125"/>
        <v>16.2</v>
      </c>
      <c r="F1466" s="33">
        <f t="shared" si="126"/>
        <v>8.5</v>
      </c>
      <c r="G1466" s="33">
        <f t="shared" si="127"/>
        <v>13.9</v>
      </c>
      <c r="H1466" s="33">
        <f t="shared" si="128"/>
        <v>8.3</v>
      </c>
      <c r="I1466" s="33">
        <f t="shared" si="129"/>
        <v>12.5</v>
      </c>
    </row>
    <row r="1467" spans="2:9" ht="15.75" hidden="1">
      <c r="B1467" s="39" t="s">
        <v>149</v>
      </c>
      <c r="C1467" s="33">
        <f t="shared" si="123"/>
        <v>6.9</v>
      </c>
      <c r="D1467" s="33">
        <f t="shared" si="124"/>
        <v>16.7</v>
      </c>
      <c r="E1467" s="33">
        <f t="shared" si="125"/>
        <v>20.9</v>
      </c>
      <c r="F1467" s="33">
        <f t="shared" si="126"/>
        <v>3.5</v>
      </c>
      <c r="G1467" s="33">
        <f t="shared" si="127"/>
        <v>9</v>
      </c>
      <c r="H1467" s="33">
        <f t="shared" si="128"/>
        <v>4.7</v>
      </c>
      <c r="I1467" s="33">
        <f t="shared" si="129"/>
        <v>20.1</v>
      </c>
    </row>
    <row r="1468" spans="2:9" ht="15.75" hidden="1">
      <c r="B1468" s="39" t="s">
        <v>150</v>
      </c>
      <c r="C1468" s="33">
        <f t="shared" si="123"/>
        <v>12.4</v>
      </c>
      <c r="D1468" s="33">
        <f t="shared" si="124"/>
        <v>20.4</v>
      </c>
      <c r="E1468" s="33">
        <f t="shared" si="125"/>
        <v>21.6</v>
      </c>
      <c r="F1468" s="33">
        <f t="shared" si="126"/>
        <v>3.6</v>
      </c>
      <c r="G1468" s="33">
        <f t="shared" si="127"/>
        <v>14.7</v>
      </c>
      <c r="H1468" s="33">
        <f t="shared" si="128"/>
        <v>10.1</v>
      </c>
      <c r="I1468" s="33">
        <f t="shared" si="129"/>
        <v>19.7</v>
      </c>
    </row>
    <row r="1469" spans="2:9" ht="15.75" hidden="1">
      <c r="B1469" s="39" t="s">
        <v>151</v>
      </c>
      <c r="C1469" s="33">
        <f t="shared" si="123"/>
        <v>7.8</v>
      </c>
      <c r="D1469" s="33">
        <f t="shared" si="124"/>
        <v>14.4</v>
      </c>
      <c r="E1469" s="33">
        <f t="shared" si="125"/>
        <v>10</v>
      </c>
      <c r="F1469" s="33">
        <f t="shared" si="126"/>
        <v>6</v>
      </c>
      <c r="G1469" s="33">
        <f t="shared" si="127"/>
        <v>10.2</v>
      </c>
      <c r="H1469" s="33">
        <f t="shared" si="128"/>
        <v>5.4</v>
      </c>
      <c r="I1469" s="33">
        <f t="shared" si="129"/>
        <v>10.7</v>
      </c>
    </row>
    <row r="1470" spans="2:12" s="11" customFormat="1" ht="15.75" hidden="1">
      <c r="B1470" s="14" t="s">
        <v>235</v>
      </c>
      <c r="C1470" s="1"/>
      <c r="D1470" s="1"/>
      <c r="E1470" s="1"/>
      <c r="F1470" s="1"/>
      <c r="G1470" s="1"/>
      <c r="H1470" s="1"/>
      <c r="I1470" s="1"/>
      <c r="J1470" s="43"/>
      <c r="K1470" s="43"/>
      <c r="L1470" s="13"/>
    </row>
    <row r="1471" spans="2:12" ht="15" customHeight="1" hidden="1">
      <c r="B1471" s="11"/>
      <c r="C1471" s="57"/>
      <c r="D1471" s="57"/>
      <c r="E1471" s="57"/>
      <c r="F1471" s="57"/>
      <c r="G1471" s="57"/>
      <c r="H1471" s="57"/>
      <c r="I1471" s="57"/>
      <c r="J1471" s="31"/>
      <c r="K1471" s="31"/>
      <c r="L1471" s="25"/>
    </row>
    <row r="1472" spans="2:13" ht="15" customHeight="1" hidden="1">
      <c r="B1472" s="341" t="s">
        <v>106</v>
      </c>
      <c r="C1472" s="341"/>
      <c r="D1472" s="341"/>
      <c r="E1472" s="341"/>
      <c r="F1472" s="341"/>
      <c r="G1472" s="341"/>
      <c r="H1472" s="341"/>
      <c r="I1472" s="341"/>
      <c r="J1472" s="341"/>
      <c r="K1472" s="341"/>
      <c r="L1472" s="341"/>
      <c r="M1472" s="341"/>
    </row>
    <row r="1473" spans="2:9" ht="15" customHeight="1" hidden="1">
      <c r="B1473" s="35"/>
      <c r="C1473" s="22" t="s">
        <v>72</v>
      </c>
      <c r="D1473" s="22" t="s">
        <v>184</v>
      </c>
      <c r="E1473" s="22" t="s">
        <v>273</v>
      </c>
      <c r="F1473" s="22" t="s">
        <v>185</v>
      </c>
      <c r="G1473" s="22" t="s">
        <v>275</v>
      </c>
      <c r="H1473" s="22" t="s">
        <v>272</v>
      </c>
      <c r="I1473" s="22" t="s">
        <v>263</v>
      </c>
    </row>
    <row r="1474" spans="2:9" ht="15.75" hidden="1">
      <c r="B1474" s="21" t="s">
        <v>74</v>
      </c>
      <c r="C1474" s="33">
        <f aca="true" t="shared" si="130" ref="C1474:C1490">G907</f>
        <v>8.7</v>
      </c>
      <c r="D1474" s="33">
        <f aca="true" t="shared" si="131" ref="D1474:D1490">G928</f>
        <v>12</v>
      </c>
      <c r="E1474" s="33">
        <f aca="true" t="shared" si="132" ref="E1474:E1490">G949</f>
        <v>11.8</v>
      </c>
      <c r="F1474" s="33">
        <f aca="true" t="shared" si="133" ref="F1474:F1490">G970</f>
        <v>4.9</v>
      </c>
      <c r="G1474" s="33">
        <f aca="true" t="shared" si="134" ref="G1474:G1490">G1054</f>
        <v>10.4</v>
      </c>
      <c r="H1474" s="33">
        <f aca="true" t="shared" si="135" ref="H1474:H1490">G1075</f>
        <v>6.9</v>
      </c>
      <c r="I1474" s="33">
        <f aca="true" t="shared" si="136" ref="I1474:I1490">G1033</f>
        <v>11.6</v>
      </c>
    </row>
    <row r="1475" spans="2:9" ht="15.75" hidden="1">
      <c r="B1475" s="21" t="s">
        <v>186</v>
      </c>
      <c r="C1475" s="33">
        <f t="shared" si="130"/>
        <v>8.1</v>
      </c>
      <c r="D1475" s="33">
        <f t="shared" si="131"/>
        <v>11.4</v>
      </c>
      <c r="E1475" s="33">
        <f t="shared" si="132"/>
        <v>11.9</v>
      </c>
      <c r="F1475" s="33">
        <f t="shared" si="133"/>
        <v>4.4</v>
      </c>
      <c r="G1475" s="33">
        <f t="shared" si="134"/>
        <v>10.3</v>
      </c>
      <c r="H1475" s="33">
        <f t="shared" si="135"/>
        <v>6</v>
      </c>
      <c r="I1475" s="33">
        <f t="shared" si="136"/>
        <v>11.3</v>
      </c>
    </row>
    <row r="1476" spans="2:9" ht="15.75" hidden="1">
      <c r="B1476" s="21" t="s">
        <v>187</v>
      </c>
      <c r="C1476" s="33">
        <f t="shared" si="130"/>
        <v>8.1</v>
      </c>
      <c r="D1476" s="33">
        <f t="shared" si="131"/>
        <v>11.7</v>
      </c>
      <c r="E1476" s="33">
        <f t="shared" si="132"/>
        <v>11.8</v>
      </c>
      <c r="F1476" s="33">
        <f t="shared" si="133"/>
        <v>6.1</v>
      </c>
      <c r="G1476" s="33">
        <f t="shared" si="134"/>
        <v>9.7</v>
      </c>
      <c r="H1476" s="33">
        <f t="shared" si="135"/>
        <v>6.4</v>
      </c>
      <c r="I1476" s="33">
        <f t="shared" si="136"/>
        <v>11.9</v>
      </c>
    </row>
    <row r="1477" spans="2:9" ht="15" customHeight="1" hidden="1">
      <c r="B1477" s="39" t="s">
        <v>25</v>
      </c>
      <c r="C1477" s="33">
        <f t="shared" si="130"/>
        <v>14</v>
      </c>
      <c r="D1477" s="33">
        <f t="shared" si="131"/>
        <v>15.2</v>
      </c>
      <c r="E1477" s="33">
        <f t="shared" si="132"/>
        <v>23.2</v>
      </c>
      <c r="F1477" s="33">
        <f t="shared" si="133"/>
        <v>3.6</v>
      </c>
      <c r="G1477" s="33">
        <f t="shared" si="134"/>
        <v>16.8</v>
      </c>
      <c r="H1477" s="33">
        <f t="shared" si="135"/>
        <v>11</v>
      </c>
      <c r="I1477" s="33">
        <f t="shared" si="136"/>
        <v>16.4</v>
      </c>
    </row>
    <row r="1478" spans="2:9" ht="15.75" hidden="1">
      <c r="B1478" s="39" t="s">
        <v>180</v>
      </c>
      <c r="C1478" s="33">
        <f t="shared" si="130"/>
        <v>12.4</v>
      </c>
      <c r="D1478" s="33">
        <f t="shared" si="131"/>
        <v>14.7</v>
      </c>
      <c r="E1478" s="33">
        <f t="shared" si="132"/>
        <v>11.3</v>
      </c>
      <c r="F1478" s="33">
        <f t="shared" si="133"/>
        <v>8.7</v>
      </c>
      <c r="G1478" s="33">
        <f t="shared" si="134"/>
        <v>16.4</v>
      </c>
      <c r="H1478" s="33">
        <f t="shared" si="135"/>
        <v>8.7</v>
      </c>
      <c r="I1478" s="33">
        <f t="shared" si="136"/>
        <v>11.6</v>
      </c>
    </row>
    <row r="1479" spans="2:9" ht="15.75" hidden="1">
      <c r="B1479" s="39" t="s">
        <v>140</v>
      </c>
      <c r="C1479" s="33">
        <f t="shared" si="130"/>
        <v>5.7</v>
      </c>
      <c r="D1479" s="33">
        <f t="shared" si="131"/>
        <v>7.5</v>
      </c>
      <c r="E1479" s="33">
        <f t="shared" si="132"/>
        <v>9</v>
      </c>
      <c r="F1479" s="33">
        <f t="shared" si="133"/>
        <v>4</v>
      </c>
      <c r="G1479" s="33">
        <f t="shared" si="134"/>
        <v>5.6</v>
      </c>
      <c r="H1479" s="33">
        <f t="shared" si="135"/>
        <v>5.9</v>
      </c>
      <c r="I1479" s="33">
        <f t="shared" si="136"/>
        <v>7.9</v>
      </c>
    </row>
    <row r="1480" spans="2:9" ht="15.75" hidden="1">
      <c r="B1480" s="39" t="s">
        <v>141</v>
      </c>
      <c r="C1480" s="33">
        <f t="shared" si="130"/>
        <v>9.8</v>
      </c>
      <c r="D1480" s="33">
        <f t="shared" si="131"/>
        <v>8.7</v>
      </c>
      <c r="E1480" s="33">
        <f t="shared" si="132"/>
        <v>16.4</v>
      </c>
      <c r="F1480" s="33">
        <f t="shared" si="133"/>
        <v>13.3</v>
      </c>
      <c r="G1480" s="33">
        <f t="shared" si="134"/>
        <v>13.7</v>
      </c>
      <c r="H1480" s="33">
        <f t="shared" si="135"/>
        <v>6.1</v>
      </c>
      <c r="I1480" s="33">
        <f t="shared" si="136"/>
        <v>13.7</v>
      </c>
    </row>
    <row r="1481" spans="2:9" ht="15.75" hidden="1">
      <c r="B1481" s="39" t="s">
        <v>142</v>
      </c>
      <c r="C1481" s="33">
        <f t="shared" si="130"/>
        <v>3.2</v>
      </c>
      <c r="D1481" s="33">
        <f t="shared" si="131"/>
        <v>2.9</v>
      </c>
      <c r="E1481" s="33">
        <f t="shared" si="132"/>
        <v>3.8</v>
      </c>
      <c r="F1481" s="33">
        <f t="shared" si="133"/>
        <v>3.8</v>
      </c>
      <c r="G1481" s="33">
        <f t="shared" si="134"/>
        <v>4.4</v>
      </c>
      <c r="H1481" s="33">
        <f t="shared" si="135"/>
        <v>2.2</v>
      </c>
      <c r="I1481" s="33">
        <f t="shared" si="136"/>
        <v>3.8</v>
      </c>
    </row>
    <row r="1482" spans="2:9" ht="15.75" hidden="1">
      <c r="B1482" s="39" t="s">
        <v>69</v>
      </c>
      <c r="C1482" s="33">
        <f t="shared" si="130"/>
        <v>8.3</v>
      </c>
      <c r="D1482" s="33">
        <f t="shared" si="131"/>
        <v>11.7</v>
      </c>
      <c r="E1482" s="33">
        <f t="shared" si="132"/>
        <v>7.9</v>
      </c>
      <c r="F1482" s="33">
        <f t="shared" si="133"/>
        <v>5.6</v>
      </c>
      <c r="G1482" s="33">
        <f t="shared" si="134"/>
        <v>9.8</v>
      </c>
      <c r="H1482" s="33">
        <f t="shared" si="135"/>
        <v>6.9</v>
      </c>
      <c r="I1482" s="33">
        <f t="shared" si="136"/>
        <v>8.7</v>
      </c>
    </row>
    <row r="1483" spans="2:9" ht="15.75" hidden="1">
      <c r="B1483" s="39" t="s">
        <v>144</v>
      </c>
      <c r="C1483" s="33">
        <f t="shared" si="130"/>
        <v>8.4</v>
      </c>
      <c r="D1483" s="33">
        <f t="shared" si="131"/>
        <v>8</v>
      </c>
      <c r="E1483" s="33">
        <f t="shared" si="132"/>
        <v>10.4</v>
      </c>
      <c r="F1483" s="33">
        <f t="shared" si="133"/>
        <v>5.4</v>
      </c>
      <c r="G1483" s="33">
        <f t="shared" si="134"/>
        <v>10.9</v>
      </c>
      <c r="H1483" s="33">
        <f t="shared" si="135"/>
        <v>5.9</v>
      </c>
      <c r="I1483" s="33">
        <f t="shared" si="136"/>
        <v>9.7</v>
      </c>
    </row>
    <row r="1484" spans="2:9" ht="15.75" hidden="1">
      <c r="B1484" s="39" t="s">
        <v>145</v>
      </c>
      <c r="C1484" s="33">
        <f t="shared" si="130"/>
        <v>6.6</v>
      </c>
      <c r="D1484" s="33">
        <f t="shared" si="131"/>
        <v>5.8</v>
      </c>
      <c r="E1484" s="33">
        <f t="shared" si="132"/>
        <v>12.2</v>
      </c>
      <c r="F1484" s="33">
        <f t="shared" si="133"/>
        <v>5.9</v>
      </c>
      <c r="G1484" s="33">
        <f t="shared" si="134"/>
        <v>10.3</v>
      </c>
      <c r="H1484" s="33">
        <f t="shared" si="135"/>
        <v>3.4</v>
      </c>
      <c r="I1484" s="33">
        <f t="shared" si="136"/>
        <v>7.1</v>
      </c>
    </row>
    <row r="1485" spans="2:9" ht="15.75" hidden="1">
      <c r="B1485" s="39" t="s">
        <v>73</v>
      </c>
      <c r="C1485" s="33">
        <f t="shared" si="130"/>
        <v>7.3</v>
      </c>
      <c r="D1485" s="33">
        <f t="shared" si="131"/>
        <v>5.3</v>
      </c>
      <c r="E1485" s="33">
        <f t="shared" si="132"/>
        <v>11.1</v>
      </c>
      <c r="F1485" s="33">
        <f t="shared" si="133"/>
        <v>5.8</v>
      </c>
      <c r="G1485" s="33">
        <f t="shared" si="134"/>
        <v>9.4</v>
      </c>
      <c r="H1485" s="33">
        <f t="shared" si="135"/>
        <v>5.3</v>
      </c>
      <c r="I1485" s="33">
        <f t="shared" si="136"/>
        <v>10.8</v>
      </c>
    </row>
    <row r="1486" spans="2:9" ht="15.75" hidden="1">
      <c r="B1486" s="39" t="s">
        <v>147</v>
      </c>
      <c r="C1486" s="33">
        <f t="shared" si="130"/>
        <v>3.9</v>
      </c>
      <c r="D1486" s="33">
        <f t="shared" si="131"/>
        <v>7.7</v>
      </c>
      <c r="E1486" s="33">
        <f t="shared" si="132"/>
        <v>9.9</v>
      </c>
      <c r="F1486" s="33">
        <f t="shared" si="133"/>
        <v>2</v>
      </c>
      <c r="G1486" s="33">
        <f t="shared" si="134"/>
        <v>5</v>
      </c>
      <c r="H1486" s="33">
        <f t="shared" si="135"/>
        <v>2.9</v>
      </c>
      <c r="I1486" s="33">
        <f t="shared" si="136"/>
        <v>11.3</v>
      </c>
    </row>
    <row r="1487" spans="2:9" ht="15.75" hidden="1">
      <c r="B1487" s="39" t="s">
        <v>148</v>
      </c>
      <c r="C1487" s="33">
        <f t="shared" si="130"/>
        <v>6.3</v>
      </c>
      <c r="D1487" s="33">
        <f t="shared" si="131"/>
        <v>7.5</v>
      </c>
      <c r="E1487" s="33">
        <f t="shared" si="132"/>
        <v>8.9</v>
      </c>
      <c r="F1487" s="33">
        <f t="shared" si="133"/>
        <v>4.3</v>
      </c>
      <c r="G1487" s="33">
        <f t="shared" si="134"/>
        <v>8.6</v>
      </c>
      <c r="H1487" s="33">
        <f t="shared" si="135"/>
        <v>4.1</v>
      </c>
      <c r="I1487" s="33">
        <f t="shared" si="136"/>
        <v>8.8</v>
      </c>
    </row>
    <row r="1488" spans="2:9" ht="15.75" hidden="1">
      <c r="B1488" s="39" t="s">
        <v>149</v>
      </c>
      <c r="C1488" s="33">
        <f t="shared" si="130"/>
        <v>2.6</v>
      </c>
      <c r="D1488" s="33">
        <f t="shared" si="131"/>
        <v>5.6</v>
      </c>
      <c r="E1488" s="33">
        <f t="shared" si="132"/>
        <v>8</v>
      </c>
      <c r="F1488" s="33">
        <f t="shared" si="133"/>
        <v>1.6</v>
      </c>
      <c r="G1488" s="33">
        <f t="shared" si="134"/>
        <v>3.3</v>
      </c>
      <c r="H1488" s="33">
        <f t="shared" si="135"/>
        <v>1.8</v>
      </c>
      <c r="I1488" s="33">
        <f t="shared" si="136"/>
        <v>6</v>
      </c>
    </row>
    <row r="1489" spans="2:9" ht="15.75" hidden="1">
      <c r="B1489" s="39" t="s">
        <v>150</v>
      </c>
      <c r="C1489" s="33">
        <f t="shared" si="130"/>
        <v>6.8</v>
      </c>
      <c r="D1489" s="33">
        <f t="shared" si="131"/>
        <v>14</v>
      </c>
      <c r="E1489" s="33">
        <f t="shared" si="132"/>
        <v>12.6</v>
      </c>
      <c r="F1489" s="33">
        <f t="shared" si="133"/>
        <v>1.1</v>
      </c>
      <c r="G1489" s="33">
        <f t="shared" si="134"/>
        <v>8.3</v>
      </c>
      <c r="H1489" s="33">
        <f t="shared" si="135"/>
        <v>5.3</v>
      </c>
      <c r="I1489" s="33">
        <f t="shared" si="136"/>
        <v>12.6</v>
      </c>
    </row>
    <row r="1490" spans="2:9" ht="15.75" hidden="1">
      <c r="B1490" s="39" t="s">
        <v>151</v>
      </c>
      <c r="C1490" s="33">
        <f t="shared" si="130"/>
        <v>5.4</v>
      </c>
      <c r="D1490" s="33">
        <f t="shared" si="131"/>
        <v>5.5</v>
      </c>
      <c r="E1490" s="33">
        <f t="shared" si="132"/>
        <v>8.6</v>
      </c>
      <c r="F1490" s="33">
        <f t="shared" si="133"/>
        <v>4.9</v>
      </c>
      <c r="G1490" s="33">
        <f t="shared" si="134"/>
        <v>7.6</v>
      </c>
      <c r="H1490" s="33">
        <f t="shared" si="135"/>
        <v>3.1</v>
      </c>
      <c r="I1490" s="33">
        <f t="shared" si="136"/>
        <v>10.1</v>
      </c>
    </row>
    <row r="1491" spans="2:12" s="11" customFormat="1" ht="15.75" hidden="1">
      <c r="B1491" s="14" t="s">
        <v>235</v>
      </c>
      <c r="C1491" s="1"/>
      <c r="D1491" s="1"/>
      <c r="E1491" s="1"/>
      <c r="F1491" s="1"/>
      <c r="G1491" s="1"/>
      <c r="H1491" s="1"/>
      <c r="I1491" s="1"/>
      <c r="J1491" s="43"/>
      <c r="K1491" s="43"/>
      <c r="L1491" s="13"/>
    </row>
    <row r="1492" spans="2:12" ht="15" customHeight="1" hidden="1">
      <c r="B1492" s="11"/>
      <c r="C1492" s="57"/>
      <c r="D1492" s="57"/>
      <c r="E1492" s="57"/>
      <c r="F1492" s="57"/>
      <c r="G1492" s="57"/>
      <c r="H1492" s="57"/>
      <c r="I1492" s="57"/>
      <c r="J1492" s="31"/>
      <c r="K1492" s="31"/>
      <c r="L1492" s="25"/>
    </row>
    <row r="1493" spans="2:13" ht="15" customHeight="1" hidden="1">
      <c r="B1493" s="341" t="s">
        <v>107</v>
      </c>
      <c r="C1493" s="341"/>
      <c r="D1493" s="341"/>
      <c r="E1493" s="341"/>
      <c r="F1493" s="341"/>
      <c r="G1493" s="341"/>
      <c r="H1493" s="341"/>
      <c r="I1493" s="341"/>
      <c r="J1493" s="341"/>
      <c r="K1493" s="341"/>
      <c r="L1493" s="341"/>
      <c r="M1493" s="341"/>
    </row>
    <row r="1494" spans="2:9" ht="15" customHeight="1" hidden="1">
      <c r="B1494" s="35"/>
      <c r="C1494" s="22" t="s">
        <v>72</v>
      </c>
      <c r="D1494" s="22" t="s">
        <v>184</v>
      </c>
      <c r="E1494" s="22" t="s">
        <v>273</v>
      </c>
      <c r="F1494" s="22" t="s">
        <v>185</v>
      </c>
      <c r="G1494" s="22" t="s">
        <v>275</v>
      </c>
      <c r="H1494" s="22" t="s">
        <v>272</v>
      </c>
      <c r="I1494" s="22" t="s">
        <v>263</v>
      </c>
    </row>
    <row r="1495" spans="2:9" ht="15.75" hidden="1">
      <c r="B1495" s="21" t="s">
        <v>74</v>
      </c>
      <c r="C1495" s="33">
        <f aca="true" t="shared" si="137" ref="C1495:C1511">H907</f>
        <v>6.1</v>
      </c>
      <c r="D1495" s="33">
        <f aca="true" t="shared" si="138" ref="D1495:D1511">H928</f>
        <v>8.8</v>
      </c>
      <c r="E1495" s="33">
        <f aca="true" t="shared" si="139" ref="E1495:E1511">H949</f>
        <v>8.7</v>
      </c>
      <c r="F1495" s="33">
        <f aca="true" t="shared" si="140" ref="F1495:F1511">H970</f>
        <v>3.4</v>
      </c>
      <c r="G1495" s="33">
        <f aca="true" t="shared" si="141" ref="G1495:G1511">H1054</f>
        <v>7.5</v>
      </c>
      <c r="H1495" s="33">
        <f aca="true" t="shared" si="142" ref="H1495:H1511">H1075</f>
        <v>4.8</v>
      </c>
      <c r="I1495" s="33">
        <f aca="true" t="shared" si="143" ref="I1495:I1511">H1033</f>
        <v>8.6</v>
      </c>
    </row>
    <row r="1496" spans="2:9" ht="15.75" hidden="1">
      <c r="B1496" s="21" t="s">
        <v>186</v>
      </c>
      <c r="C1496" s="33">
        <f t="shared" si="137"/>
        <v>6</v>
      </c>
      <c r="D1496" s="33">
        <f t="shared" si="138"/>
        <v>9.5</v>
      </c>
      <c r="E1496" s="33">
        <f t="shared" si="139"/>
        <v>8.7</v>
      </c>
      <c r="F1496" s="33">
        <f t="shared" si="140"/>
        <v>3.4</v>
      </c>
      <c r="G1496" s="33">
        <f t="shared" si="141"/>
        <v>7.4</v>
      </c>
      <c r="H1496" s="33">
        <f t="shared" si="142"/>
        <v>4.7</v>
      </c>
      <c r="I1496" s="33">
        <f t="shared" si="143"/>
        <v>9</v>
      </c>
    </row>
    <row r="1497" spans="2:9" ht="15.75" hidden="1">
      <c r="B1497" s="21" t="s">
        <v>187</v>
      </c>
      <c r="C1497" s="33">
        <f t="shared" si="137"/>
        <v>5.2</v>
      </c>
      <c r="D1497" s="33">
        <f t="shared" si="138"/>
        <v>8.6</v>
      </c>
      <c r="E1497" s="33">
        <f t="shared" si="139"/>
        <v>8.3</v>
      </c>
      <c r="F1497" s="33">
        <f t="shared" si="140"/>
        <v>3.6</v>
      </c>
      <c r="G1497" s="33">
        <f t="shared" si="141"/>
        <v>6.5</v>
      </c>
      <c r="H1497" s="33">
        <f t="shared" si="142"/>
        <v>3.9</v>
      </c>
      <c r="I1497" s="33">
        <f t="shared" si="143"/>
        <v>8.3</v>
      </c>
    </row>
    <row r="1498" spans="2:9" ht="15" customHeight="1" hidden="1">
      <c r="B1498" s="39" t="s">
        <v>25</v>
      </c>
      <c r="C1498" s="33">
        <f t="shared" si="137"/>
        <v>10.1</v>
      </c>
      <c r="D1498" s="33">
        <f t="shared" si="138"/>
        <v>11.8</v>
      </c>
      <c r="E1498" s="33">
        <f t="shared" si="139"/>
        <v>11.5</v>
      </c>
      <c r="F1498" s="33">
        <f t="shared" si="140"/>
        <v>3.6</v>
      </c>
      <c r="G1498" s="33">
        <f t="shared" si="141"/>
        <v>13.3</v>
      </c>
      <c r="H1498" s="33">
        <f t="shared" si="142"/>
        <v>6.8</v>
      </c>
      <c r="I1498" s="33">
        <f t="shared" si="143"/>
        <v>12.5</v>
      </c>
    </row>
    <row r="1499" spans="2:9" ht="15.75" hidden="1">
      <c r="B1499" s="39" t="s">
        <v>180</v>
      </c>
      <c r="C1499" s="33">
        <f t="shared" si="137"/>
        <v>9.5</v>
      </c>
      <c r="D1499" s="33">
        <f t="shared" si="138"/>
        <v>11.1</v>
      </c>
      <c r="E1499" s="33">
        <f t="shared" si="139"/>
        <v>9</v>
      </c>
      <c r="F1499" s="33">
        <f t="shared" si="140"/>
        <v>4.9</v>
      </c>
      <c r="G1499" s="33">
        <f t="shared" si="141"/>
        <v>12</v>
      </c>
      <c r="H1499" s="33">
        <f t="shared" si="142"/>
        <v>7.4</v>
      </c>
      <c r="I1499" s="33">
        <f t="shared" si="143"/>
        <v>9.4</v>
      </c>
    </row>
    <row r="1500" spans="2:9" ht="15.75" hidden="1">
      <c r="B1500" s="39" t="s">
        <v>140</v>
      </c>
      <c r="C1500" s="33">
        <f t="shared" si="137"/>
        <v>7.4</v>
      </c>
      <c r="D1500" s="33">
        <f t="shared" si="138"/>
        <v>7.8</v>
      </c>
      <c r="E1500" s="33">
        <f t="shared" si="139"/>
        <v>12.3</v>
      </c>
      <c r="F1500" s="33">
        <f t="shared" si="140"/>
        <v>5.4</v>
      </c>
      <c r="G1500" s="33">
        <f t="shared" si="141"/>
        <v>8.9</v>
      </c>
      <c r="H1500" s="33">
        <f t="shared" si="142"/>
        <v>5.7</v>
      </c>
      <c r="I1500" s="33">
        <f t="shared" si="143"/>
        <v>11.1</v>
      </c>
    </row>
    <row r="1501" spans="2:9" ht="15.75" hidden="1">
      <c r="B1501" s="39" t="s">
        <v>141</v>
      </c>
      <c r="C1501" s="33">
        <f t="shared" si="137"/>
        <v>10.9</v>
      </c>
      <c r="D1501" s="33">
        <f t="shared" si="138"/>
        <v>11.2</v>
      </c>
      <c r="E1501" s="33">
        <f t="shared" si="139"/>
        <v>17.4</v>
      </c>
      <c r="F1501" s="33">
        <f t="shared" si="140"/>
        <v>3.7</v>
      </c>
      <c r="G1501" s="33">
        <f t="shared" si="141"/>
        <v>15.3</v>
      </c>
      <c r="H1501" s="33">
        <f t="shared" si="142"/>
        <v>7.4</v>
      </c>
      <c r="I1501" s="33">
        <f t="shared" si="143"/>
        <v>13.6</v>
      </c>
    </row>
    <row r="1502" spans="2:9" ht="15.75" hidden="1">
      <c r="B1502" s="39" t="s">
        <v>142</v>
      </c>
      <c r="C1502" s="33">
        <f t="shared" si="137"/>
        <v>6.4</v>
      </c>
      <c r="D1502" s="33">
        <f t="shared" si="138"/>
        <v>6.8</v>
      </c>
      <c r="E1502" s="33">
        <f t="shared" si="139"/>
        <v>10.1</v>
      </c>
      <c r="F1502" s="33">
        <f t="shared" si="140"/>
        <v>1.9</v>
      </c>
      <c r="G1502" s="33">
        <f t="shared" si="141"/>
        <v>9.2</v>
      </c>
      <c r="H1502" s="33">
        <f t="shared" si="142"/>
        <v>3.9</v>
      </c>
      <c r="I1502" s="33">
        <f t="shared" si="143"/>
        <v>7.9</v>
      </c>
    </row>
    <row r="1503" spans="2:9" ht="15.75" hidden="1">
      <c r="B1503" s="39" t="s">
        <v>69</v>
      </c>
      <c r="C1503" s="33">
        <f t="shared" si="137"/>
        <v>5.9</v>
      </c>
      <c r="D1503" s="33">
        <f t="shared" si="138"/>
        <v>7.6</v>
      </c>
      <c r="E1503" s="33">
        <f t="shared" si="139"/>
        <v>6.1</v>
      </c>
      <c r="F1503" s="33">
        <f t="shared" si="140"/>
        <v>4</v>
      </c>
      <c r="G1503" s="33">
        <f t="shared" si="141"/>
        <v>8</v>
      </c>
      <c r="H1503" s="33">
        <f t="shared" si="142"/>
        <v>4</v>
      </c>
      <c r="I1503" s="33">
        <f t="shared" si="143"/>
        <v>5.9</v>
      </c>
    </row>
    <row r="1504" spans="2:9" ht="15.75" hidden="1">
      <c r="B1504" s="39" t="s">
        <v>144</v>
      </c>
      <c r="C1504" s="33">
        <f t="shared" si="137"/>
        <v>6.6</v>
      </c>
      <c r="D1504" s="33">
        <f t="shared" si="138"/>
        <v>6.1</v>
      </c>
      <c r="E1504" s="33">
        <f t="shared" si="139"/>
        <v>8.7</v>
      </c>
      <c r="F1504" s="33">
        <f t="shared" si="140"/>
        <v>4.1</v>
      </c>
      <c r="G1504" s="33">
        <f t="shared" si="141"/>
        <v>9.1</v>
      </c>
      <c r="H1504" s="33">
        <f t="shared" si="142"/>
        <v>4</v>
      </c>
      <c r="I1504" s="33">
        <f t="shared" si="143"/>
        <v>7.8</v>
      </c>
    </row>
    <row r="1505" spans="2:9" ht="15.75" hidden="1">
      <c r="B1505" s="39" t="s">
        <v>145</v>
      </c>
      <c r="C1505" s="33">
        <f t="shared" si="137"/>
        <v>8.5</v>
      </c>
      <c r="D1505" s="33">
        <f t="shared" si="138"/>
        <v>8.4</v>
      </c>
      <c r="E1505" s="33">
        <f t="shared" si="139"/>
        <v>8.1</v>
      </c>
      <c r="F1505" s="33">
        <f t="shared" si="140"/>
        <v>11.1</v>
      </c>
      <c r="G1505" s="33">
        <f t="shared" si="141"/>
        <v>13.3</v>
      </c>
      <c r="H1505" s="33">
        <f t="shared" si="142"/>
        <v>4.8</v>
      </c>
      <c r="I1505" s="33">
        <f t="shared" si="143"/>
        <v>9.4</v>
      </c>
    </row>
    <row r="1506" spans="2:9" ht="15.75" hidden="1">
      <c r="B1506" s="39" t="s">
        <v>73</v>
      </c>
      <c r="C1506" s="33">
        <f t="shared" si="137"/>
        <v>11.2</v>
      </c>
      <c r="D1506" s="33">
        <f t="shared" si="138"/>
        <v>5.3</v>
      </c>
      <c r="E1506" s="33">
        <f t="shared" si="139"/>
        <v>17.4</v>
      </c>
      <c r="F1506" s="33">
        <f t="shared" si="140"/>
        <v>8.9</v>
      </c>
      <c r="G1506" s="33">
        <f t="shared" si="141"/>
        <v>15.6</v>
      </c>
      <c r="H1506" s="33">
        <f t="shared" si="142"/>
        <v>8</v>
      </c>
      <c r="I1506" s="33">
        <f t="shared" si="143"/>
        <v>29.5</v>
      </c>
    </row>
    <row r="1507" spans="2:9" ht="15.75" hidden="1">
      <c r="B1507" s="39" t="s">
        <v>147</v>
      </c>
      <c r="C1507" s="33">
        <f t="shared" si="137"/>
        <v>2.2</v>
      </c>
      <c r="D1507" s="33">
        <f t="shared" si="138"/>
        <v>2.3</v>
      </c>
      <c r="E1507" s="33">
        <f t="shared" si="139"/>
        <v>6.3</v>
      </c>
      <c r="F1507" s="33">
        <f t="shared" si="140"/>
        <v>1.3</v>
      </c>
      <c r="G1507" s="33">
        <f t="shared" si="141"/>
        <v>3.3</v>
      </c>
      <c r="H1507" s="33">
        <f t="shared" si="142"/>
        <v>1.1</v>
      </c>
      <c r="I1507" s="33">
        <f t="shared" si="143"/>
        <v>5</v>
      </c>
    </row>
    <row r="1508" spans="2:9" ht="15.75" hidden="1">
      <c r="B1508" s="39" t="s">
        <v>148</v>
      </c>
      <c r="C1508" s="33">
        <f t="shared" si="137"/>
        <v>3.4</v>
      </c>
      <c r="D1508" s="33">
        <f t="shared" si="138"/>
        <v>3.1</v>
      </c>
      <c r="E1508" s="33">
        <f t="shared" si="139"/>
        <v>4.7</v>
      </c>
      <c r="F1508" s="33">
        <f t="shared" si="140"/>
        <v>2.9</v>
      </c>
      <c r="G1508" s="33">
        <f t="shared" si="141"/>
        <v>5</v>
      </c>
      <c r="H1508" s="33">
        <f t="shared" si="142"/>
        <v>1.9</v>
      </c>
      <c r="I1508" s="33">
        <f t="shared" si="143"/>
        <v>6.8</v>
      </c>
    </row>
    <row r="1509" spans="2:9" ht="15.75" hidden="1">
      <c r="B1509" s="39" t="s">
        <v>149</v>
      </c>
      <c r="C1509" s="33">
        <f t="shared" si="137"/>
        <v>1.1</v>
      </c>
      <c r="D1509" s="33">
        <f t="shared" si="138"/>
        <v>2.5</v>
      </c>
      <c r="E1509" s="33">
        <f t="shared" si="139"/>
        <v>3.1</v>
      </c>
      <c r="F1509" s="33">
        <f t="shared" si="140"/>
        <v>0.8</v>
      </c>
      <c r="G1509" s="33">
        <f t="shared" si="141"/>
        <v>1.3</v>
      </c>
      <c r="H1509" s="33">
        <f t="shared" si="142"/>
        <v>0.9</v>
      </c>
      <c r="I1509" s="33">
        <f t="shared" si="143"/>
        <v>3.3</v>
      </c>
    </row>
    <row r="1510" spans="2:9" ht="15.75" hidden="1">
      <c r="B1510" s="39" t="s">
        <v>150</v>
      </c>
      <c r="C1510" s="33">
        <f t="shared" si="137"/>
        <v>3.6</v>
      </c>
      <c r="D1510" s="33">
        <f t="shared" si="138"/>
        <v>8.9</v>
      </c>
      <c r="E1510" s="33">
        <f t="shared" si="139"/>
        <v>5.6</v>
      </c>
      <c r="F1510" s="33">
        <f t="shared" si="140"/>
        <v>1.3</v>
      </c>
      <c r="G1510" s="33">
        <f t="shared" si="141"/>
        <v>4.6</v>
      </c>
      <c r="H1510" s="33">
        <f t="shared" si="142"/>
        <v>2.5</v>
      </c>
      <c r="I1510" s="33">
        <f t="shared" si="143"/>
        <v>6.9</v>
      </c>
    </row>
    <row r="1511" spans="2:9" ht="15.75" hidden="1">
      <c r="B1511" s="39" t="s">
        <v>151</v>
      </c>
      <c r="C1511" s="33">
        <f t="shared" si="137"/>
        <v>6.6</v>
      </c>
      <c r="D1511" s="33">
        <f t="shared" si="138"/>
        <v>9.2</v>
      </c>
      <c r="E1511" s="33">
        <f t="shared" si="139"/>
        <v>4.2</v>
      </c>
      <c r="F1511" s="33">
        <f t="shared" si="140"/>
        <v>5.9</v>
      </c>
      <c r="G1511" s="33">
        <f t="shared" si="141"/>
        <v>7.3</v>
      </c>
      <c r="H1511" s="33">
        <f t="shared" si="142"/>
        <v>5.7</v>
      </c>
      <c r="I1511" s="33">
        <f t="shared" si="143"/>
        <v>6.2</v>
      </c>
    </row>
    <row r="1512" spans="2:12" s="11" customFormat="1" ht="15.75" hidden="1">
      <c r="B1512" s="14" t="s">
        <v>235</v>
      </c>
      <c r="C1512" s="1"/>
      <c r="D1512" s="1"/>
      <c r="E1512" s="1"/>
      <c r="F1512" s="1"/>
      <c r="G1512" s="1"/>
      <c r="H1512" s="1"/>
      <c r="I1512" s="1"/>
      <c r="J1512" s="43"/>
      <c r="K1512" s="43"/>
      <c r="L1512" s="13"/>
    </row>
    <row r="1513" spans="2:12" ht="15" customHeight="1" hidden="1">
      <c r="B1513" s="11"/>
      <c r="C1513" s="57"/>
      <c r="D1513" s="57"/>
      <c r="E1513" s="57"/>
      <c r="F1513" s="57"/>
      <c r="G1513" s="57"/>
      <c r="H1513" s="57"/>
      <c r="I1513" s="57"/>
      <c r="J1513" s="31"/>
      <c r="K1513" s="31"/>
      <c r="L1513" s="25"/>
    </row>
    <row r="1514" spans="2:13" ht="15" customHeight="1" hidden="1">
      <c r="B1514" s="341" t="s">
        <v>108</v>
      </c>
      <c r="C1514" s="341"/>
      <c r="D1514" s="341"/>
      <c r="E1514" s="341"/>
      <c r="F1514" s="341"/>
      <c r="G1514" s="341"/>
      <c r="H1514" s="341"/>
      <c r="I1514" s="341"/>
      <c r="J1514" s="341"/>
      <c r="K1514" s="341"/>
      <c r="L1514" s="341"/>
      <c r="M1514" s="341"/>
    </row>
    <row r="1515" spans="2:9" ht="15" customHeight="1" hidden="1">
      <c r="B1515" s="35"/>
      <c r="C1515" s="22" t="s">
        <v>72</v>
      </c>
      <c r="D1515" s="22" t="s">
        <v>184</v>
      </c>
      <c r="E1515" s="22" t="s">
        <v>273</v>
      </c>
      <c r="F1515" s="22" t="s">
        <v>185</v>
      </c>
      <c r="G1515" s="22" t="s">
        <v>275</v>
      </c>
      <c r="H1515" s="22" t="s">
        <v>272</v>
      </c>
      <c r="I1515" s="22" t="s">
        <v>263</v>
      </c>
    </row>
    <row r="1516" spans="2:9" ht="15.75" hidden="1">
      <c r="B1516" s="21" t="s">
        <v>74</v>
      </c>
      <c r="C1516" s="33">
        <f aca="true" t="shared" si="144" ref="C1516:C1532">I907</f>
        <v>6.6</v>
      </c>
      <c r="D1516" s="33">
        <f aca="true" t="shared" si="145" ref="D1516:D1532">I928</f>
        <v>8.3</v>
      </c>
      <c r="E1516" s="33">
        <f aca="true" t="shared" si="146" ref="E1516:E1532">I949</f>
        <v>10.1</v>
      </c>
      <c r="F1516" s="33">
        <f aca="true" t="shared" si="147" ref="F1516:F1532">I970</f>
        <v>3.6</v>
      </c>
      <c r="G1516" s="33">
        <f aca="true" t="shared" si="148" ref="G1516:G1532">I1054</f>
        <v>6.9</v>
      </c>
      <c r="H1516" s="33">
        <f aca="true" t="shared" si="149" ref="H1516:H1532">I1075</f>
        <v>6.4</v>
      </c>
      <c r="I1516" s="33">
        <f aca="true" t="shared" si="150" ref="I1516:I1532">I1033</f>
        <v>10.1</v>
      </c>
    </row>
    <row r="1517" spans="2:9" ht="15.75" hidden="1">
      <c r="B1517" s="21" t="s">
        <v>186</v>
      </c>
      <c r="C1517" s="33">
        <f t="shared" si="144"/>
        <v>5.9</v>
      </c>
      <c r="D1517" s="33">
        <f t="shared" si="145"/>
        <v>7.8</v>
      </c>
      <c r="E1517" s="33">
        <f t="shared" si="146"/>
        <v>9.6</v>
      </c>
      <c r="F1517" s="33">
        <f t="shared" si="147"/>
        <v>3.4</v>
      </c>
      <c r="G1517" s="33">
        <f t="shared" si="148"/>
        <v>6.5</v>
      </c>
      <c r="H1517" s="33">
        <f t="shared" si="149"/>
        <v>5.2</v>
      </c>
      <c r="I1517" s="33">
        <f t="shared" si="150"/>
        <v>9.1</v>
      </c>
    </row>
    <row r="1518" spans="2:9" ht="15.75" hidden="1">
      <c r="B1518" s="21" t="s">
        <v>187</v>
      </c>
      <c r="C1518" s="33">
        <f t="shared" si="144"/>
        <v>6</v>
      </c>
      <c r="D1518" s="33">
        <f t="shared" si="145"/>
        <v>9.2</v>
      </c>
      <c r="E1518" s="33">
        <f t="shared" si="146"/>
        <v>10.3</v>
      </c>
      <c r="F1518" s="33">
        <f t="shared" si="147"/>
        <v>4</v>
      </c>
      <c r="G1518" s="33">
        <f t="shared" si="148"/>
        <v>6.1</v>
      </c>
      <c r="H1518" s="33">
        <f t="shared" si="149"/>
        <v>5.9</v>
      </c>
      <c r="I1518" s="33">
        <f t="shared" si="150"/>
        <v>11.9</v>
      </c>
    </row>
    <row r="1519" spans="2:9" ht="15" customHeight="1" hidden="1">
      <c r="B1519" s="39" t="s">
        <v>25</v>
      </c>
      <c r="C1519" s="33">
        <f t="shared" si="144"/>
        <v>4.1</v>
      </c>
      <c r="D1519" s="33">
        <f t="shared" si="145"/>
        <v>4.5</v>
      </c>
      <c r="E1519" s="33">
        <f t="shared" si="146"/>
        <v>5.4</v>
      </c>
      <c r="F1519" s="33">
        <f t="shared" si="147"/>
        <v>3.2</v>
      </c>
      <c r="G1519" s="33">
        <f t="shared" si="148"/>
        <v>5.8</v>
      </c>
      <c r="H1519" s="33">
        <f t="shared" si="149"/>
        <v>2.2</v>
      </c>
      <c r="I1519" s="33">
        <f t="shared" si="150"/>
        <v>7</v>
      </c>
    </row>
    <row r="1520" spans="2:9" ht="15.75" hidden="1">
      <c r="B1520" s="39" t="s">
        <v>180</v>
      </c>
      <c r="C1520" s="33">
        <f t="shared" si="144"/>
        <v>6.3</v>
      </c>
      <c r="D1520" s="33">
        <f t="shared" si="145"/>
        <v>6.2</v>
      </c>
      <c r="E1520" s="33">
        <f t="shared" si="146"/>
        <v>6.9</v>
      </c>
      <c r="F1520" s="33">
        <f t="shared" si="147"/>
        <v>3</v>
      </c>
      <c r="G1520" s="33">
        <f t="shared" si="148"/>
        <v>7.9</v>
      </c>
      <c r="H1520" s="33">
        <f t="shared" si="149"/>
        <v>4.9</v>
      </c>
      <c r="I1520" s="33">
        <f t="shared" si="150"/>
        <v>6.6</v>
      </c>
    </row>
    <row r="1521" spans="2:9" ht="15.75" hidden="1">
      <c r="B1521" s="39" t="s">
        <v>140</v>
      </c>
      <c r="C1521" s="33">
        <f t="shared" si="144"/>
        <v>8.1</v>
      </c>
      <c r="D1521" s="33">
        <f t="shared" si="145"/>
        <v>5.7</v>
      </c>
      <c r="E1521" s="33">
        <f t="shared" si="146"/>
        <v>19.4</v>
      </c>
      <c r="F1521" s="33">
        <f t="shared" si="147"/>
        <v>5.3</v>
      </c>
      <c r="G1521" s="33">
        <f t="shared" si="148"/>
        <v>8.5</v>
      </c>
      <c r="H1521" s="33">
        <f t="shared" si="149"/>
        <v>7.8</v>
      </c>
      <c r="I1521" s="33">
        <f t="shared" si="150"/>
        <v>17.8</v>
      </c>
    </row>
    <row r="1522" spans="2:9" ht="15.75" hidden="1">
      <c r="B1522" s="39" t="s">
        <v>141</v>
      </c>
      <c r="C1522" s="33">
        <f t="shared" si="144"/>
        <v>5.5</v>
      </c>
      <c r="D1522" s="33">
        <f t="shared" si="145"/>
        <v>4.8</v>
      </c>
      <c r="E1522" s="33">
        <f t="shared" si="146"/>
        <v>13.6</v>
      </c>
      <c r="F1522" s="33">
        <f t="shared" si="147"/>
        <v>4.1</v>
      </c>
      <c r="G1522" s="33">
        <f t="shared" si="148"/>
        <v>5.4</v>
      </c>
      <c r="H1522" s="33">
        <f t="shared" si="149"/>
        <v>5.7</v>
      </c>
      <c r="I1522" s="33">
        <f t="shared" si="150"/>
        <v>9.6</v>
      </c>
    </row>
    <row r="1523" spans="2:9" ht="15.75" hidden="1">
      <c r="B1523" s="39" t="s">
        <v>142</v>
      </c>
      <c r="C1523" s="33">
        <f t="shared" si="144"/>
        <v>6.3</v>
      </c>
      <c r="D1523" s="33">
        <f t="shared" si="145"/>
        <v>7.2</v>
      </c>
      <c r="E1523" s="33">
        <f t="shared" si="146"/>
        <v>8.8</v>
      </c>
      <c r="F1523" s="33">
        <f t="shared" si="147"/>
        <v>3.2</v>
      </c>
      <c r="G1523" s="33">
        <f t="shared" si="148"/>
        <v>7.6</v>
      </c>
      <c r="H1523" s="33">
        <f t="shared" si="149"/>
        <v>4.9</v>
      </c>
      <c r="I1523" s="33">
        <f t="shared" si="150"/>
        <v>10.2</v>
      </c>
    </row>
    <row r="1524" spans="2:9" ht="15.75" hidden="1">
      <c r="B1524" s="39" t="s">
        <v>69</v>
      </c>
      <c r="C1524" s="33">
        <f t="shared" si="144"/>
        <v>6.9</v>
      </c>
      <c r="D1524" s="33">
        <f t="shared" si="145"/>
        <v>8.6</v>
      </c>
      <c r="E1524" s="33">
        <f t="shared" si="146"/>
        <v>7.3</v>
      </c>
      <c r="F1524" s="33">
        <f t="shared" si="147"/>
        <v>4.4</v>
      </c>
      <c r="G1524" s="33">
        <f t="shared" si="148"/>
        <v>8.1</v>
      </c>
      <c r="H1524" s="33">
        <f t="shared" si="149"/>
        <v>5.7</v>
      </c>
      <c r="I1524" s="33">
        <f t="shared" si="150"/>
        <v>9.1</v>
      </c>
    </row>
    <row r="1525" spans="2:9" ht="15.75" hidden="1">
      <c r="B1525" s="39" t="s">
        <v>144</v>
      </c>
      <c r="C1525" s="33">
        <f t="shared" si="144"/>
        <v>7.3</v>
      </c>
      <c r="D1525" s="33">
        <f t="shared" si="145"/>
        <v>8.9</v>
      </c>
      <c r="E1525" s="33">
        <f t="shared" si="146"/>
        <v>9.9</v>
      </c>
      <c r="F1525" s="33">
        <f t="shared" si="147"/>
        <v>3.6</v>
      </c>
      <c r="G1525" s="33">
        <f t="shared" si="148"/>
        <v>7.3</v>
      </c>
      <c r="H1525" s="33">
        <f t="shared" si="149"/>
        <v>7.4</v>
      </c>
      <c r="I1525" s="33">
        <f t="shared" si="150"/>
        <v>10.3</v>
      </c>
    </row>
    <row r="1526" spans="2:9" ht="15.75" hidden="1">
      <c r="B1526" s="39" t="s">
        <v>145</v>
      </c>
      <c r="C1526" s="33">
        <f t="shared" si="144"/>
        <v>90.9</v>
      </c>
      <c r="D1526" s="33">
        <f t="shared" si="145"/>
        <v>100</v>
      </c>
      <c r="E1526" s="33">
        <f t="shared" si="146"/>
        <v>0</v>
      </c>
      <c r="F1526" s="33">
        <f t="shared" si="147"/>
        <v>0</v>
      </c>
      <c r="G1526" s="33">
        <f t="shared" si="148"/>
        <v>83.3</v>
      </c>
      <c r="H1526" s="33">
        <f t="shared" si="149"/>
        <v>100</v>
      </c>
      <c r="I1526" s="33">
        <f t="shared" si="150"/>
        <v>80</v>
      </c>
    </row>
    <row r="1527" spans="2:9" ht="15.75" hidden="1">
      <c r="B1527" s="39" t="s">
        <v>73</v>
      </c>
      <c r="C1527" s="33">
        <f t="shared" si="144"/>
        <v>1</v>
      </c>
      <c r="D1527" s="33">
        <f t="shared" si="145"/>
        <v>0</v>
      </c>
      <c r="E1527" s="33">
        <f t="shared" si="146"/>
        <v>1.8</v>
      </c>
      <c r="F1527" s="33">
        <f t="shared" si="147"/>
        <v>1</v>
      </c>
      <c r="G1527" s="33">
        <f t="shared" si="148"/>
        <v>0</v>
      </c>
      <c r="H1527" s="33">
        <f t="shared" si="149"/>
        <v>2</v>
      </c>
      <c r="I1527" s="33">
        <f t="shared" si="150"/>
        <v>2.1</v>
      </c>
    </row>
    <row r="1528" spans="2:9" ht="15.75" hidden="1">
      <c r="B1528" s="39" t="s">
        <v>147</v>
      </c>
      <c r="C1528" s="33">
        <f t="shared" si="144"/>
        <v>4.1</v>
      </c>
      <c r="D1528" s="33">
        <f t="shared" si="145"/>
        <v>6.9</v>
      </c>
      <c r="E1528" s="33">
        <f t="shared" si="146"/>
        <v>7.1</v>
      </c>
      <c r="F1528" s="33">
        <f t="shared" si="147"/>
        <v>3.1</v>
      </c>
      <c r="G1528" s="33">
        <f t="shared" si="148"/>
        <v>6</v>
      </c>
      <c r="H1528" s="33">
        <f t="shared" si="149"/>
        <v>2.2</v>
      </c>
      <c r="I1528" s="33">
        <f t="shared" si="150"/>
        <v>14</v>
      </c>
    </row>
    <row r="1529" spans="2:9" ht="15.75" hidden="1">
      <c r="B1529" s="39" t="s">
        <v>148</v>
      </c>
      <c r="C1529" s="33">
        <f t="shared" si="144"/>
        <v>6.5</v>
      </c>
      <c r="D1529" s="33">
        <f t="shared" si="145"/>
        <v>8</v>
      </c>
      <c r="E1529" s="33">
        <f t="shared" si="146"/>
        <v>11.5</v>
      </c>
      <c r="F1529" s="33">
        <f t="shared" si="147"/>
        <v>3.7</v>
      </c>
      <c r="G1529" s="33">
        <f t="shared" si="148"/>
        <v>6.5</v>
      </c>
      <c r="H1529" s="33">
        <f t="shared" si="149"/>
        <v>6.4</v>
      </c>
      <c r="I1529" s="33">
        <f t="shared" si="150"/>
        <v>8.7</v>
      </c>
    </row>
    <row r="1530" spans="2:9" ht="15.75" hidden="1">
      <c r="B1530" s="39" t="s">
        <v>149</v>
      </c>
      <c r="C1530" s="33">
        <f t="shared" si="144"/>
        <v>3</v>
      </c>
      <c r="D1530" s="33">
        <f t="shared" si="145"/>
        <v>4.2</v>
      </c>
      <c r="E1530" s="33">
        <f t="shared" si="146"/>
        <v>9.4</v>
      </c>
      <c r="F1530" s="33">
        <f t="shared" si="147"/>
        <v>2.2</v>
      </c>
      <c r="G1530" s="33">
        <f t="shared" si="148"/>
        <v>4.3</v>
      </c>
      <c r="H1530" s="33">
        <f t="shared" si="149"/>
        <v>1.8</v>
      </c>
      <c r="I1530" s="33">
        <f t="shared" si="150"/>
        <v>7.7</v>
      </c>
    </row>
    <row r="1531" spans="2:9" ht="15.75" hidden="1">
      <c r="B1531" s="39" t="s">
        <v>150</v>
      </c>
      <c r="C1531" s="33">
        <f t="shared" si="144"/>
        <v>6.5</v>
      </c>
      <c r="D1531" s="33">
        <f t="shared" si="145"/>
        <v>14.2</v>
      </c>
      <c r="E1531" s="33">
        <f t="shared" si="146"/>
        <v>10.9</v>
      </c>
      <c r="F1531" s="33">
        <f t="shared" si="147"/>
        <v>3.1</v>
      </c>
      <c r="G1531" s="33">
        <f t="shared" si="148"/>
        <v>7.4</v>
      </c>
      <c r="H1531" s="33">
        <f t="shared" si="149"/>
        <v>5.6</v>
      </c>
      <c r="I1531" s="33">
        <f t="shared" si="150"/>
        <v>12</v>
      </c>
    </row>
    <row r="1532" spans="2:9" ht="15.75" hidden="1">
      <c r="B1532" s="39" t="s">
        <v>151</v>
      </c>
      <c r="C1532" s="33">
        <f t="shared" si="144"/>
        <v>2.5</v>
      </c>
      <c r="D1532" s="33">
        <f t="shared" si="145"/>
        <v>2.1</v>
      </c>
      <c r="E1532" s="33">
        <f t="shared" si="146"/>
        <v>3.5</v>
      </c>
      <c r="F1532" s="33">
        <f t="shared" si="147"/>
        <v>2.5</v>
      </c>
      <c r="G1532" s="33">
        <f t="shared" si="148"/>
        <v>2.2</v>
      </c>
      <c r="H1532" s="33">
        <f t="shared" si="149"/>
        <v>2.9</v>
      </c>
      <c r="I1532" s="33">
        <f t="shared" si="150"/>
        <v>1.6</v>
      </c>
    </row>
    <row r="1533" spans="2:12" s="11" customFormat="1" ht="15.75" hidden="1">
      <c r="B1533" s="14" t="s">
        <v>235</v>
      </c>
      <c r="C1533" s="1"/>
      <c r="D1533" s="1"/>
      <c r="E1533" s="1"/>
      <c r="F1533" s="1"/>
      <c r="G1533" s="1"/>
      <c r="H1533" s="1"/>
      <c r="I1533" s="1"/>
      <c r="J1533" s="43"/>
      <c r="K1533" s="43"/>
      <c r="L1533" s="13"/>
    </row>
    <row r="1534" spans="2:11" ht="15.75" hidden="1">
      <c r="B1534" s="11"/>
      <c r="C1534" s="57"/>
      <c r="D1534" s="57"/>
      <c r="E1534" s="57"/>
      <c r="F1534" s="57"/>
      <c r="G1534" s="57"/>
      <c r="H1534" s="57"/>
      <c r="I1534" s="57"/>
      <c r="J1534" s="31"/>
      <c r="K1534" s="31"/>
    </row>
    <row r="1535" spans="2:13" ht="15.75">
      <c r="B1535" s="207" t="s">
        <v>61</v>
      </c>
      <c r="C1535" s="85"/>
      <c r="D1535" s="85"/>
      <c r="E1535" s="85"/>
      <c r="F1535" s="85"/>
      <c r="G1535" s="85"/>
      <c r="H1535" s="85"/>
      <c r="I1535" s="85"/>
      <c r="J1535" s="85"/>
      <c r="K1535" s="85"/>
      <c r="M1535" s="205"/>
    </row>
    <row r="1536" spans="2:13" ht="15.75" hidden="1">
      <c r="B1536" s="341" t="s">
        <v>342</v>
      </c>
      <c r="C1536" s="347"/>
      <c r="D1536" s="347"/>
      <c r="E1536" s="347"/>
      <c r="F1536" s="347"/>
      <c r="G1536" s="347"/>
      <c r="H1536" s="347"/>
      <c r="I1536" s="347"/>
      <c r="J1536" s="347"/>
      <c r="K1536" s="347"/>
      <c r="L1536" s="347"/>
      <c r="M1536" s="347"/>
    </row>
    <row r="1537" spans="2:11" ht="31.5" hidden="1">
      <c r="B1537" s="40"/>
      <c r="C1537" s="22" t="s">
        <v>72</v>
      </c>
      <c r="D1537" s="22" t="s">
        <v>183</v>
      </c>
      <c r="E1537" s="22" t="s">
        <v>273</v>
      </c>
      <c r="F1537" s="22" t="s">
        <v>274</v>
      </c>
      <c r="G1537" s="22" t="s">
        <v>275</v>
      </c>
      <c r="H1537" s="22" t="s">
        <v>272</v>
      </c>
      <c r="I1537" s="22" t="s">
        <v>263</v>
      </c>
      <c r="J1537" s="40"/>
      <c r="K1537" s="31"/>
    </row>
    <row r="1538" spans="1:11" ht="15.75" hidden="1">
      <c r="A1538" s="1">
        <v>8</v>
      </c>
      <c r="B1538" s="40" t="str">
        <f>INDEX(B1390:B1406,$A$1538)</f>
        <v>Duncanville </v>
      </c>
      <c r="C1538" s="166">
        <f>INDEX(C1390:C1406,$A$1538)/100</f>
        <v>0.013000000000000001</v>
      </c>
      <c r="D1538" s="166">
        <f aca="true" t="shared" si="151" ref="D1538:I1538">INDEX(D1390:D1406,$A$1538)/100</f>
        <v>0.015</v>
      </c>
      <c r="E1538" s="166">
        <f t="shared" si="151"/>
        <v>0.006</v>
      </c>
      <c r="F1538" s="166">
        <f t="shared" si="151"/>
        <v>0.019</v>
      </c>
      <c r="G1538" s="166">
        <f t="shared" si="151"/>
        <v>0.021</v>
      </c>
      <c r="H1538" s="166">
        <f t="shared" si="151"/>
        <v>0.005</v>
      </c>
      <c r="I1538" s="166">
        <f t="shared" si="151"/>
        <v>0.013999999999999999</v>
      </c>
      <c r="J1538" s="49" t="s">
        <v>75</v>
      </c>
      <c r="K1538" s="31"/>
    </row>
    <row r="1539" spans="2:11" ht="15.75" hidden="1">
      <c r="B1539" s="40" t="str">
        <f>INDEX(B1243:B1259,$A$1538)</f>
        <v>Duncanville </v>
      </c>
      <c r="C1539" s="166">
        <f>INDEX(C1243:C1259,$A$1538)/100</f>
        <v>0.021</v>
      </c>
      <c r="D1539" s="166">
        <f aca="true" t="shared" si="152" ref="D1539:I1539">INDEX(D1243:D1259,$A$1538)/100</f>
        <v>0.031</v>
      </c>
      <c r="E1539" s="166">
        <f t="shared" si="152"/>
        <v>0.006</v>
      </c>
      <c r="F1539" s="166">
        <f t="shared" si="152"/>
        <v>0.037000000000000005</v>
      </c>
      <c r="G1539" s="166">
        <f t="shared" si="152"/>
        <v>0.027999999999999997</v>
      </c>
      <c r="H1539" s="166">
        <f t="shared" si="152"/>
        <v>0.013999999999999999</v>
      </c>
      <c r="I1539" s="166">
        <f t="shared" si="152"/>
        <v>0.021</v>
      </c>
      <c r="J1539" s="49" t="s">
        <v>200</v>
      </c>
      <c r="K1539" s="31"/>
    </row>
    <row r="1540" spans="2:11" s="127" customFormat="1" ht="15.75" hidden="1">
      <c r="B1540" s="40" t="str">
        <f>INDEX(B1096:B1112,$A$1538)</f>
        <v>Duncanville </v>
      </c>
      <c r="C1540" s="166">
        <f>INDEX(C1096:C1112,$A$1538)/100</f>
        <v>0.011000000000000001</v>
      </c>
      <c r="D1540" s="166">
        <f aca="true" t="shared" si="153" ref="D1540:I1540">INDEX(D1096:D1112,$A$1538)/100</f>
        <v>0.005</v>
      </c>
      <c r="E1540" s="166">
        <f t="shared" si="153"/>
        <v>0.005</v>
      </c>
      <c r="F1540" s="166">
        <f t="shared" si="153"/>
        <v>0.062</v>
      </c>
      <c r="G1540" s="166">
        <f t="shared" si="153"/>
        <v>0.012</v>
      </c>
      <c r="H1540" s="166">
        <f t="shared" si="153"/>
        <v>0.009000000000000001</v>
      </c>
      <c r="I1540" s="166">
        <f t="shared" si="153"/>
        <v>0.009000000000000001</v>
      </c>
      <c r="J1540" s="49" t="s">
        <v>299</v>
      </c>
      <c r="K1540" s="31"/>
    </row>
    <row r="1541" ht="15.75"/>
    <row r="1542" ht="15.75"/>
    <row r="1554" s="127" customFormat="1" ht="15.75">
      <c r="B1554" s="14" t="s">
        <v>346</v>
      </c>
    </row>
    <row r="1555" ht="15.75">
      <c r="B1555" s="14"/>
    </row>
    <row r="1556" spans="1:22" ht="64.5" customHeight="1">
      <c r="A1556" s="23"/>
      <c r="B1556" s="335" t="s">
        <v>544</v>
      </c>
      <c r="C1556" s="321"/>
      <c r="D1556" s="321"/>
      <c r="E1556" s="321"/>
      <c r="F1556" s="321"/>
      <c r="G1556" s="321"/>
      <c r="H1556" s="321"/>
      <c r="I1556" s="321"/>
      <c r="J1556" s="321"/>
      <c r="K1556" s="321"/>
      <c r="L1556" s="321"/>
      <c r="M1556" s="321"/>
      <c r="N1556" s="323"/>
      <c r="O1556" s="323"/>
      <c r="P1556" s="323"/>
      <c r="Q1556" s="323"/>
      <c r="R1556" s="323"/>
      <c r="S1556" s="323"/>
      <c r="T1556" s="323"/>
      <c r="U1556" s="323"/>
      <c r="V1556" s="323"/>
    </row>
    <row r="1557" spans="1:20" s="259" customFormat="1" ht="15.75">
      <c r="A1557" s="23"/>
      <c r="B1557" s="260"/>
      <c r="C1557" s="258"/>
      <c r="D1557" s="258"/>
      <c r="E1557" s="258"/>
      <c r="F1557" s="258"/>
      <c r="G1557" s="258"/>
      <c r="H1557" s="258"/>
      <c r="I1557" s="258"/>
      <c r="J1557" s="258"/>
      <c r="K1557" s="258"/>
      <c r="L1557" s="258"/>
      <c r="M1557" s="258"/>
      <c r="T1557" s="48"/>
    </row>
    <row r="1558" spans="2:11" ht="15.75">
      <c r="B1558" s="207" t="s">
        <v>14</v>
      </c>
      <c r="C1558" s="85"/>
      <c r="D1558" s="85"/>
      <c r="E1558" s="85"/>
      <c r="F1558" s="85"/>
      <c r="G1558" s="85"/>
      <c r="H1558" s="85"/>
      <c r="I1558" s="85"/>
      <c r="J1558" s="85"/>
      <c r="K1558" s="85"/>
    </row>
    <row r="1559" spans="2:13" ht="15.75" hidden="1">
      <c r="B1559" s="341" t="s">
        <v>432</v>
      </c>
      <c r="C1559" s="328"/>
      <c r="D1559" s="328"/>
      <c r="E1559" s="328"/>
      <c r="F1559" s="328"/>
      <c r="G1559" s="328"/>
      <c r="H1559" s="328"/>
      <c r="I1559" s="328"/>
      <c r="J1559" s="328"/>
      <c r="K1559" s="328"/>
      <c r="L1559" s="328"/>
      <c r="M1559" s="328"/>
    </row>
    <row r="1560" spans="2:11" ht="31.5" hidden="1">
      <c r="B1560" s="40"/>
      <c r="C1560" s="22" t="s">
        <v>72</v>
      </c>
      <c r="D1560" s="22" t="s">
        <v>183</v>
      </c>
      <c r="E1560" s="22" t="s">
        <v>273</v>
      </c>
      <c r="F1560" s="22" t="s">
        <v>274</v>
      </c>
      <c r="G1560" s="22" t="s">
        <v>275</v>
      </c>
      <c r="H1560" s="22" t="s">
        <v>272</v>
      </c>
      <c r="I1560" s="22" t="s">
        <v>263</v>
      </c>
      <c r="J1560" s="40"/>
      <c r="K1560" s="31"/>
    </row>
    <row r="1561" spans="1:11" ht="15.75" hidden="1">
      <c r="A1561" s="1">
        <v>3</v>
      </c>
      <c r="B1561" s="40" t="str">
        <f>INDEX(B1411:B1427,$A$1561)</f>
        <v>Region 11</v>
      </c>
      <c r="C1561" s="166">
        <f>INDEX(C1411:C1427,$A$1561)/100</f>
        <v>0.018000000000000002</v>
      </c>
      <c r="D1561" s="166">
        <f aca="true" t="shared" si="154" ref="D1561:I1561">INDEX(D1411:D1427,$A$1561)/100</f>
        <v>0.022000000000000002</v>
      </c>
      <c r="E1561" s="166">
        <f t="shared" si="154"/>
        <v>0.026000000000000002</v>
      </c>
      <c r="F1561" s="166">
        <f t="shared" si="154"/>
        <v>0.013999999999999999</v>
      </c>
      <c r="G1561" s="166">
        <f t="shared" si="154"/>
        <v>0.024</v>
      </c>
      <c r="H1561" s="166">
        <f t="shared" si="154"/>
        <v>0.012</v>
      </c>
      <c r="I1561" s="166">
        <f t="shared" si="154"/>
        <v>0.027000000000000003</v>
      </c>
      <c r="J1561" s="49" t="s">
        <v>75</v>
      </c>
      <c r="K1561" s="31"/>
    </row>
    <row r="1562" spans="2:11" ht="15.75" hidden="1">
      <c r="B1562" s="40" t="str">
        <f>INDEX(B1264:B1280,$A$1561)</f>
        <v>Region 11</v>
      </c>
      <c r="C1562" s="166">
        <f>INDEX(C1264:C1280,$A$1561)/100</f>
        <v>0.013999999999999999</v>
      </c>
      <c r="D1562" s="166">
        <f aca="true" t="shared" si="155" ref="D1562:I1562">INDEX(D1264:D1280,$A$1561)/100</f>
        <v>0.018000000000000002</v>
      </c>
      <c r="E1562" s="166">
        <f t="shared" si="155"/>
        <v>0.02</v>
      </c>
      <c r="F1562" s="166">
        <f t="shared" si="155"/>
        <v>0.011000000000000001</v>
      </c>
      <c r="G1562" s="166">
        <f t="shared" si="155"/>
        <v>0.019</v>
      </c>
      <c r="H1562" s="166">
        <f t="shared" si="155"/>
        <v>0.01</v>
      </c>
      <c r="I1562" s="166">
        <f t="shared" si="155"/>
        <v>0.022000000000000002</v>
      </c>
      <c r="J1562" s="49" t="s">
        <v>200</v>
      </c>
      <c r="K1562" s="31"/>
    </row>
    <row r="1563" spans="2:11" s="127" customFormat="1" ht="15.75" hidden="1">
      <c r="B1563" s="40" t="str">
        <f>INDEX(B1117:B1133,$A$1561)</f>
        <v>Region 11</v>
      </c>
      <c r="C1563" s="166">
        <f>INDEX(C1117:C1133,$A$1561)/100</f>
        <v>0.013000000000000001</v>
      </c>
      <c r="D1563" s="166">
        <f aca="true" t="shared" si="156" ref="D1563:I1563">INDEX(D1117:D1133,$A$1561)/100</f>
        <v>0.016</v>
      </c>
      <c r="E1563" s="166">
        <f t="shared" si="156"/>
        <v>0.016</v>
      </c>
      <c r="F1563" s="166">
        <f t="shared" si="156"/>
        <v>0.011000000000000001</v>
      </c>
      <c r="G1563" s="166">
        <f t="shared" si="156"/>
        <v>0.016</v>
      </c>
      <c r="H1563" s="166">
        <f t="shared" si="156"/>
        <v>0.009000000000000001</v>
      </c>
      <c r="I1563" s="166">
        <f t="shared" si="156"/>
        <v>0.019</v>
      </c>
      <c r="J1563" s="49" t="s">
        <v>299</v>
      </c>
      <c r="K1563" s="31"/>
    </row>
    <row r="1564" ht="15.75"/>
    <row r="1565" ht="15.75"/>
    <row r="1580" s="127" customFormat="1" ht="15.75">
      <c r="B1580" s="14" t="s">
        <v>346</v>
      </c>
    </row>
    <row r="1581" ht="15.75">
      <c r="B1581" s="14"/>
    </row>
    <row r="1582" spans="1:22" s="214" customFormat="1" ht="51.75" customHeight="1">
      <c r="A1582" s="23"/>
      <c r="B1582" s="335" t="s">
        <v>545</v>
      </c>
      <c r="C1582" s="321"/>
      <c r="D1582" s="321"/>
      <c r="E1582" s="321"/>
      <c r="F1582" s="321"/>
      <c r="G1582" s="321"/>
      <c r="H1582" s="321"/>
      <c r="I1582" s="321"/>
      <c r="J1582" s="321"/>
      <c r="K1582" s="321"/>
      <c r="L1582" s="321"/>
      <c r="M1582" s="321"/>
      <c r="N1582" s="323"/>
      <c r="O1582" s="323"/>
      <c r="P1582" s="323"/>
      <c r="Q1582" s="323"/>
      <c r="R1582" s="323"/>
      <c r="S1582" s="323"/>
      <c r="T1582" s="323"/>
      <c r="U1582" s="323"/>
      <c r="V1582" s="323"/>
    </row>
    <row r="1583" spans="1:20" s="214" customFormat="1" ht="15.75">
      <c r="A1583" s="23"/>
      <c r="B1583" s="216"/>
      <c r="C1583" s="215"/>
      <c r="D1583" s="215"/>
      <c r="E1583" s="215"/>
      <c r="F1583" s="215"/>
      <c r="G1583" s="215"/>
      <c r="H1583" s="215"/>
      <c r="I1583" s="215"/>
      <c r="J1583" s="215"/>
      <c r="K1583" s="215"/>
      <c r="L1583" s="215"/>
      <c r="M1583" s="215"/>
      <c r="T1583" s="48"/>
    </row>
    <row r="1584" spans="2:11" ht="15.75">
      <c r="B1584" s="207" t="s">
        <v>224</v>
      </c>
      <c r="C1584" s="31"/>
      <c r="D1584" s="31"/>
      <c r="E1584" s="31"/>
      <c r="F1584" s="31"/>
      <c r="G1584" s="31"/>
      <c r="H1584" s="31"/>
      <c r="I1584" s="31"/>
      <c r="J1584" s="31"/>
      <c r="K1584" s="31"/>
    </row>
    <row r="1585" spans="2:13" ht="15.75" hidden="1">
      <c r="B1585" s="341" t="s">
        <v>463</v>
      </c>
      <c r="C1585" s="328"/>
      <c r="D1585" s="328"/>
      <c r="E1585" s="328"/>
      <c r="F1585" s="328"/>
      <c r="G1585" s="328"/>
      <c r="H1585" s="328"/>
      <c r="I1585" s="328"/>
      <c r="J1585" s="328"/>
      <c r="K1585" s="328"/>
      <c r="L1585" s="328"/>
      <c r="M1585" s="328"/>
    </row>
    <row r="1586" spans="2:11" ht="31.5" hidden="1">
      <c r="B1586" s="40"/>
      <c r="C1586" s="22" t="s">
        <v>72</v>
      </c>
      <c r="D1586" s="22" t="s">
        <v>183</v>
      </c>
      <c r="E1586" s="22" t="s">
        <v>273</v>
      </c>
      <c r="F1586" s="22" t="s">
        <v>274</v>
      </c>
      <c r="G1586" s="22" t="s">
        <v>275</v>
      </c>
      <c r="H1586" s="22" t="s">
        <v>272</v>
      </c>
      <c r="I1586" s="22" t="s">
        <v>263</v>
      </c>
      <c r="J1586" s="40"/>
      <c r="K1586" s="31"/>
    </row>
    <row r="1587" spans="1:11" ht="15.75" hidden="1">
      <c r="A1587" s="1">
        <v>3</v>
      </c>
      <c r="B1587" s="40" t="str">
        <f>INDEX(B1432:B1448,$A$1587)</f>
        <v>Region 11</v>
      </c>
      <c r="C1587" s="166">
        <f>INDEX(C1432:C1448,$A$1587)/100</f>
        <v>0.015</v>
      </c>
      <c r="D1587" s="166">
        <f aca="true" t="shared" si="157" ref="D1587:I1587">INDEX(D1432:D1448,$A$1587)/100</f>
        <v>0.015</v>
      </c>
      <c r="E1587" s="166">
        <f t="shared" si="157"/>
        <v>0.017</v>
      </c>
      <c r="F1587" s="166">
        <f t="shared" si="157"/>
        <v>0.013999999999999999</v>
      </c>
      <c r="G1587" s="166">
        <f t="shared" si="157"/>
        <v>0.018000000000000002</v>
      </c>
      <c r="H1587" s="166">
        <f t="shared" si="157"/>
        <v>0.012</v>
      </c>
      <c r="I1587" s="166">
        <f t="shared" si="157"/>
        <v>0.021</v>
      </c>
      <c r="J1587" s="49" t="s">
        <v>75</v>
      </c>
      <c r="K1587" s="31"/>
    </row>
    <row r="1588" spans="2:11" ht="15.75" hidden="1">
      <c r="B1588" s="40" t="str">
        <f>INDEX(B1285:B1301,$A$1587)</f>
        <v>Region 11</v>
      </c>
      <c r="C1588" s="166">
        <f>INDEX(C1285:C1301,$A$1587)/100</f>
        <v>0.012</v>
      </c>
      <c r="D1588" s="166">
        <f aca="true" t="shared" si="158" ref="D1588:I1588">INDEX(D1285:D1301,$A$1587)/100</f>
        <v>0.013999999999999999</v>
      </c>
      <c r="E1588" s="166">
        <f t="shared" si="158"/>
        <v>0.015</v>
      </c>
      <c r="F1588" s="166">
        <f t="shared" si="158"/>
        <v>0.011000000000000001</v>
      </c>
      <c r="G1588" s="166">
        <f t="shared" si="158"/>
        <v>0.015</v>
      </c>
      <c r="H1588" s="166">
        <f t="shared" si="158"/>
        <v>0.009000000000000001</v>
      </c>
      <c r="I1588" s="166">
        <f t="shared" si="158"/>
        <v>0.017</v>
      </c>
      <c r="J1588" s="49" t="s">
        <v>200</v>
      </c>
      <c r="K1588" s="31"/>
    </row>
    <row r="1589" spans="2:11" s="127" customFormat="1" ht="15.75" hidden="1">
      <c r="B1589" s="40" t="str">
        <f>INDEX(B1138:B1154,$A$1587)</f>
        <v>Region 11</v>
      </c>
      <c r="C1589" s="166">
        <f>INDEX(C1138:C1154,$A$1587)/100</f>
        <v>0.013999999999999999</v>
      </c>
      <c r="D1589" s="166">
        <f aca="true" t="shared" si="159" ref="D1589:I1589">INDEX(D1138:D1154,$A$1587)/100</f>
        <v>0.016</v>
      </c>
      <c r="E1589" s="166">
        <f t="shared" si="159"/>
        <v>0.022000000000000002</v>
      </c>
      <c r="F1589" s="166">
        <f t="shared" si="159"/>
        <v>0.011000000000000001</v>
      </c>
      <c r="G1589" s="166">
        <f t="shared" si="159"/>
        <v>0.016</v>
      </c>
      <c r="H1589" s="166">
        <f t="shared" si="159"/>
        <v>0.013000000000000001</v>
      </c>
      <c r="I1589" s="166">
        <f t="shared" si="159"/>
        <v>0.023</v>
      </c>
      <c r="J1589" s="49" t="s">
        <v>299</v>
      </c>
      <c r="K1589" s="31"/>
    </row>
    <row r="1590" ht="15.75"/>
    <row r="1591" ht="15.75"/>
    <row r="1606" s="127" customFormat="1" ht="15.75">
      <c r="B1606" s="14" t="s">
        <v>346</v>
      </c>
    </row>
    <row r="1607" ht="15.75">
      <c r="B1607" s="14"/>
    </row>
    <row r="1608" spans="2:22" ht="53.25" customHeight="1">
      <c r="B1608" s="336" t="s">
        <v>546</v>
      </c>
      <c r="C1608" s="321"/>
      <c r="D1608" s="321"/>
      <c r="E1608" s="321"/>
      <c r="F1608" s="321"/>
      <c r="G1608" s="321"/>
      <c r="H1608" s="321"/>
      <c r="I1608" s="321"/>
      <c r="J1608" s="321"/>
      <c r="K1608" s="321"/>
      <c r="L1608" s="321"/>
      <c r="M1608" s="321"/>
      <c r="N1608" s="323"/>
      <c r="O1608" s="323"/>
      <c r="P1608" s="323"/>
      <c r="Q1608" s="323"/>
      <c r="R1608" s="323"/>
      <c r="S1608" s="323"/>
      <c r="T1608" s="323"/>
      <c r="U1608" s="323"/>
      <c r="V1608" s="323"/>
    </row>
    <row r="1610" spans="2:11" ht="15.75">
      <c r="B1610" s="207" t="s">
        <v>228</v>
      </c>
      <c r="C1610" s="31"/>
      <c r="D1610" s="31"/>
      <c r="E1610" s="31"/>
      <c r="F1610" s="31"/>
      <c r="G1610" s="31"/>
      <c r="H1610" s="31"/>
      <c r="I1610" s="31"/>
      <c r="J1610" s="31"/>
      <c r="K1610" s="31"/>
    </row>
    <row r="1611" spans="2:13" ht="15.75" hidden="1">
      <c r="B1611" s="341" t="s">
        <v>464</v>
      </c>
      <c r="C1611" s="328"/>
      <c r="D1611" s="328"/>
      <c r="E1611" s="328"/>
      <c r="F1611" s="328"/>
      <c r="G1611" s="328"/>
      <c r="H1611" s="328"/>
      <c r="I1611" s="328"/>
      <c r="J1611" s="328"/>
      <c r="K1611" s="328"/>
      <c r="L1611" s="328"/>
      <c r="M1611" s="328"/>
    </row>
    <row r="1612" spans="2:11" ht="31.5" hidden="1">
      <c r="B1612" s="40"/>
      <c r="C1612" s="22" t="s">
        <v>72</v>
      </c>
      <c r="D1612" s="22" t="s">
        <v>183</v>
      </c>
      <c r="E1612" s="22" t="s">
        <v>273</v>
      </c>
      <c r="F1612" s="22" t="s">
        <v>274</v>
      </c>
      <c r="G1612" s="22" t="s">
        <v>275</v>
      </c>
      <c r="H1612" s="22" t="s">
        <v>272</v>
      </c>
      <c r="I1612" s="22" t="s">
        <v>263</v>
      </c>
      <c r="J1612" s="40"/>
      <c r="K1612" s="31"/>
    </row>
    <row r="1613" spans="1:11" ht="15.75" hidden="1">
      <c r="A1613" s="1">
        <v>3</v>
      </c>
      <c r="B1613" s="40" t="str">
        <f>INDEX(B1453:B1469,$A$1613)</f>
        <v>Region 11</v>
      </c>
      <c r="C1613" s="166">
        <f>INDEX(C1453:C1469,$A$1613)/100</f>
        <v>0.146</v>
      </c>
      <c r="D1613" s="166">
        <f aca="true" t="shared" si="160" ref="D1613:I1613">INDEX(D1453:D1469,$A$1613)/100</f>
        <v>0.20600000000000002</v>
      </c>
      <c r="E1613" s="166">
        <f t="shared" si="160"/>
        <v>0.21899999999999997</v>
      </c>
      <c r="F1613" s="166">
        <f t="shared" si="160"/>
        <v>0.09699999999999999</v>
      </c>
      <c r="G1613" s="166">
        <f t="shared" si="160"/>
        <v>0.172</v>
      </c>
      <c r="H1613" s="166">
        <f t="shared" si="160"/>
        <v>0.11599999999999999</v>
      </c>
      <c r="I1613" s="166">
        <f t="shared" si="160"/>
        <v>0.20600000000000002</v>
      </c>
      <c r="J1613" s="49" t="s">
        <v>75</v>
      </c>
      <c r="K1613" s="31"/>
    </row>
    <row r="1614" spans="2:11" ht="15.75" hidden="1">
      <c r="B1614" s="40" t="str">
        <f>INDEX(B1306:B1322,$A$1613)</f>
        <v>Region 11</v>
      </c>
      <c r="C1614" s="166">
        <f>INDEX(C1306:C1322,$A$1613)/100</f>
        <v>0.141</v>
      </c>
      <c r="D1614" s="166">
        <f aca="true" t="shared" si="161" ref="D1614:I1614">INDEX(D1306:D1322,$A$1613)/100</f>
        <v>0.2</v>
      </c>
      <c r="E1614" s="166">
        <f t="shared" si="161"/>
        <v>0.212</v>
      </c>
      <c r="F1614" s="166">
        <f t="shared" si="161"/>
        <v>0.092</v>
      </c>
      <c r="G1614" s="166">
        <f t="shared" si="161"/>
        <v>0.171</v>
      </c>
      <c r="H1614" s="166">
        <f t="shared" si="161"/>
        <v>0.109</v>
      </c>
      <c r="I1614" s="166">
        <f t="shared" si="161"/>
        <v>0.201</v>
      </c>
      <c r="J1614" s="49" t="s">
        <v>200</v>
      </c>
      <c r="K1614" s="31"/>
    </row>
    <row r="1615" spans="2:11" s="127" customFormat="1" ht="15.75" hidden="1">
      <c r="B1615" s="40" t="str">
        <f>INDEX(B1159:B1175,$A$1613)</f>
        <v>Region 11</v>
      </c>
      <c r="C1615" s="166">
        <f>INDEX(C1159:C1175,$A$1613)/100</f>
        <v>0.134</v>
      </c>
      <c r="D1615" s="166">
        <f aca="true" t="shared" si="162" ref="D1615:I1615">INDEX(D1159:D1175,$A$1613)/100</f>
        <v>0.18899999999999997</v>
      </c>
      <c r="E1615" s="166">
        <f t="shared" si="162"/>
        <v>0.192</v>
      </c>
      <c r="F1615" s="166">
        <f t="shared" si="162"/>
        <v>0.091</v>
      </c>
      <c r="G1615" s="166">
        <f t="shared" si="162"/>
        <v>0.16</v>
      </c>
      <c r="H1615" s="166">
        <f t="shared" si="162"/>
        <v>0.106</v>
      </c>
      <c r="I1615" s="166">
        <f t="shared" si="162"/>
        <v>0.193</v>
      </c>
      <c r="J1615" s="49" t="s">
        <v>299</v>
      </c>
      <c r="K1615" s="31"/>
    </row>
    <row r="1616" ht="15.75"/>
    <row r="1617" ht="15.75"/>
    <row r="1620" s="266" customFormat="1" ht="15.75"/>
    <row r="1631" s="127" customFormat="1" ht="15.75">
      <c r="B1631" s="14" t="s">
        <v>346</v>
      </c>
    </row>
    <row r="1632" ht="15.75">
      <c r="B1632" s="14"/>
    </row>
    <row r="1633" spans="2:22" ht="51.75" customHeight="1">
      <c r="B1633" s="336" t="s">
        <v>547</v>
      </c>
      <c r="C1633" s="321"/>
      <c r="D1633" s="321"/>
      <c r="E1633" s="321"/>
      <c r="F1633" s="321"/>
      <c r="G1633" s="321"/>
      <c r="H1633" s="321"/>
      <c r="I1633" s="321"/>
      <c r="J1633" s="321"/>
      <c r="K1633" s="321"/>
      <c r="L1633" s="321"/>
      <c r="M1633" s="321"/>
      <c r="N1633" s="323"/>
      <c r="O1633" s="323"/>
      <c r="P1633" s="323"/>
      <c r="Q1633" s="323"/>
      <c r="R1633" s="323"/>
      <c r="S1633" s="323"/>
      <c r="T1633" s="323"/>
      <c r="U1633" s="323"/>
      <c r="V1633" s="323"/>
    </row>
    <row r="1634" ht="15.75">
      <c r="B1634" s="14"/>
    </row>
    <row r="1635" spans="2:11" ht="15.75">
      <c r="B1635" s="207" t="s">
        <v>19</v>
      </c>
      <c r="C1635" s="31"/>
      <c r="D1635" s="31"/>
      <c r="E1635" s="31"/>
      <c r="F1635" s="31"/>
      <c r="G1635" s="31"/>
      <c r="H1635" s="31"/>
      <c r="I1635" s="31"/>
      <c r="J1635" s="31"/>
      <c r="K1635" s="31"/>
    </row>
    <row r="1636" spans="2:13" ht="15.75" hidden="1">
      <c r="B1636" s="341" t="s">
        <v>465</v>
      </c>
      <c r="C1636" s="328"/>
      <c r="D1636" s="328"/>
      <c r="E1636" s="328"/>
      <c r="F1636" s="328"/>
      <c r="G1636" s="328"/>
      <c r="H1636" s="328"/>
      <c r="I1636" s="328"/>
      <c r="J1636" s="328"/>
      <c r="K1636" s="328"/>
      <c r="L1636" s="328"/>
      <c r="M1636" s="328"/>
    </row>
    <row r="1637" spans="2:11" ht="31.5" hidden="1">
      <c r="B1637" s="40"/>
      <c r="C1637" s="22" t="s">
        <v>72</v>
      </c>
      <c r="D1637" s="22" t="s">
        <v>183</v>
      </c>
      <c r="E1637" s="22" t="s">
        <v>273</v>
      </c>
      <c r="F1637" s="22" t="s">
        <v>274</v>
      </c>
      <c r="G1637" s="22" t="s">
        <v>275</v>
      </c>
      <c r="H1637" s="22" t="s">
        <v>272</v>
      </c>
      <c r="I1637" s="22" t="s">
        <v>263</v>
      </c>
      <c r="J1637" s="40"/>
      <c r="K1637" s="31"/>
    </row>
    <row r="1638" spans="1:11" ht="15.75" hidden="1">
      <c r="A1638" s="1">
        <v>13</v>
      </c>
      <c r="B1638" s="40" t="str">
        <f>INDEX(B1474:B1490,$A$1638)</f>
        <v>McKinney </v>
      </c>
      <c r="C1638" s="166">
        <f>INDEX(C1474:C1490,$A$1638)/100</f>
        <v>0.039</v>
      </c>
      <c r="D1638" s="166">
        <f aca="true" t="shared" si="163" ref="D1638:I1638">INDEX(D1474:D1490,$A$1638)/100</f>
        <v>0.077</v>
      </c>
      <c r="E1638" s="166">
        <f t="shared" si="163"/>
        <v>0.099</v>
      </c>
      <c r="F1638" s="166">
        <f t="shared" si="163"/>
        <v>0.02</v>
      </c>
      <c r="G1638" s="166">
        <f t="shared" si="163"/>
        <v>0.05</v>
      </c>
      <c r="H1638" s="166">
        <f t="shared" si="163"/>
        <v>0.028999999999999998</v>
      </c>
      <c r="I1638" s="166">
        <f t="shared" si="163"/>
        <v>0.113</v>
      </c>
      <c r="J1638" s="49" t="s">
        <v>75</v>
      </c>
      <c r="K1638" s="31"/>
    </row>
    <row r="1639" spans="2:11" ht="15.75" hidden="1">
      <c r="B1639" s="40" t="str">
        <f>INDEX(B1327:B1343,$A$1638)</f>
        <v>McKinney </v>
      </c>
      <c r="C1639" s="166">
        <f>INDEX(C1327:C1343,$A$1638)/100</f>
        <v>0.022000000000000002</v>
      </c>
      <c r="D1639" s="166">
        <f aca="true" t="shared" si="164" ref="D1639:I1639">INDEX(D1327:D1343,$A$1638)/100</f>
        <v>0.023</v>
      </c>
      <c r="E1639" s="166">
        <f t="shared" si="164"/>
        <v>0.042</v>
      </c>
      <c r="F1639" s="166">
        <f t="shared" si="164"/>
        <v>0.016</v>
      </c>
      <c r="G1639" s="166">
        <f t="shared" si="164"/>
        <v>0.027000000000000003</v>
      </c>
      <c r="H1639" s="166">
        <f t="shared" si="164"/>
        <v>0.017</v>
      </c>
      <c r="I1639" s="166">
        <f t="shared" si="164"/>
        <v>0.036000000000000004</v>
      </c>
      <c r="J1639" s="49" t="s">
        <v>200</v>
      </c>
      <c r="K1639" s="31"/>
    </row>
    <row r="1640" spans="2:11" s="127" customFormat="1" ht="15.75" hidden="1">
      <c r="B1640" s="40" t="str">
        <f>INDEX(B1180:B1196,$A$1638)</f>
        <v>McKinney </v>
      </c>
      <c r="C1640" s="166">
        <f>INDEX(C1180:C1196,$A$1638)/100</f>
        <v>0.046</v>
      </c>
      <c r="D1640" s="166">
        <f aca="true" t="shared" si="165" ref="D1640:I1640">INDEX(D1180:D1196,$A$1638)/100</f>
        <v>0.081</v>
      </c>
      <c r="E1640" s="166">
        <f t="shared" si="165"/>
        <v>0.106</v>
      </c>
      <c r="F1640" s="166">
        <f t="shared" si="165"/>
        <v>0.023</v>
      </c>
      <c r="G1640" s="166">
        <f t="shared" si="165"/>
        <v>0.055</v>
      </c>
      <c r="H1640" s="166">
        <f t="shared" si="165"/>
        <v>0.036000000000000004</v>
      </c>
      <c r="I1640" s="166">
        <f t="shared" si="165"/>
        <v>0.092</v>
      </c>
      <c r="J1640" s="49" t="s">
        <v>299</v>
      </c>
      <c r="K1640" s="31"/>
    </row>
    <row r="1641" ht="15.75"/>
    <row r="1642" ht="15.75"/>
    <row r="1656" s="127" customFormat="1" ht="15.75">
      <c r="B1656" s="14" t="s">
        <v>346</v>
      </c>
    </row>
    <row r="1657" ht="15.75">
      <c r="B1657" s="14"/>
    </row>
    <row r="1658" spans="2:11" ht="15.75">
      <c r="B1658" s="207" t="s">
        <v>88</v>
      </c>
      <c r="C1658" s="31"/>
      <c r="D1658" s="31"/>
      <c r="E1658" s="31"/>
      <c r="F1658" s="31"/>
      <c r="G1658" s="31"/>
      <c r="H1658" s="31"/>
      <c r="I1658" s="31"/>
      <c r="J1658" s="31"/>
      <c r="K1658" s="31"/>
    </row>
    <row r="1659" spans="2:13" ht="15.75" hidden="1">
      <c r="B1659" s="341" t="s">
        <v>466</v>
      </c>
      <c r="C1659" s="328"/>
      <c r="D1659" s="328"/>
      <c r="E1659" s="328"/>
      <c r="F1659" s="328"/>
      <c r="G1659" s="328"/>
      <c r="H1659" s="328"/>
      <c r="I1659" s="328"/>
      <c r="J1659" s="328"/>
      <c r="K1659" s="328"/>
      <c r="L1659" s="328"/>
      <c r="M1659" s="328"/>
    </row>
    <row r="1660" spans="2:11" ht="31.5" hidden="1">
      <c r="B1660" s="40"/>
      <c r="C1660" s="22" t="s">
        <v>72</v>
      </c>
      <c r="D1660" s="22" t="s">
        <v>183</v>
      </c>
      <c r="E1660" s="22" t="s">
        <v>273</v>
      </c>
      <c r="F1660" s="22" t="s">
        <v>274</v>
      </c>
      <c r="G1660" s="22" t="s">
        <v>275</v>
      </c>
      <c r="H1660" s="22" t="s">
        <v>272</v>
      </c>
      <c r="I1660" s="22" t="s">
        <v>263</v>
      </c>
      <c r="J1660" s="40"/>
      <c r="K1660" s="31"/>
    </row>
    <row r="1661" spans="1:11" ht="15.75" hidden="1">
      <c r="A1661" s="1">
        <v>3</v>
      </c>
      <c r="B1661" s="40" t="str">
        <f>INDEX(B1495:B1511,$A$1661)</f>
        <v>Region 11</v>
      </c>
      <c r="C1661" s="166">
        <f>INDEX(C1495:C1511,$A$1661)/100</f>
        <v>0.052000000000000005</v>
      </c>
      <c r="D1661" s="166">
        <f aca="true" t="shared" si="166" ref="D1661:I1661">INDEX(D1495:D1511,$A$1661)/100</f>
        <v>0.086</v>
      </c>
      <c r="E1661" s="166">
        <f t="shared" si="166"/>
        <v>0.083</v>
      </c>
      <c r="F1661" s="166">
        <f t="shared" si="166"/>
        <v>0.036000000000000004</v>
      </c>
      <c r="G1661" s="166">
        <f t="shared" si="166"/>
        <v>0.065</v>
      </c>
      <c r="H1661" s="166">
        <f t="shared" si="166"/>
        <v>0.039</v>
      </c>
      <c r="I1661" s="166">
        <f t="shared" si="166"/>
        <v>0.083</v>
      </c>
      <c r="J1661" s="49" t="s">
        <v>75</v>
      </c>
      <c r="K1661" s="31"/>
    </row>
    <row r="1662" spans="2:11" ht="15.75" hidden="1">
      <c r="B1662" s="40" t="str">
        <f>INDEX(B1348:B1364,$A$1661)</f>
        <v>Region 11</v>
      </c>
      <c r="C1662" s="166">
        <f>INDEX(C1348:C1364,$A$1661)/100</f>
        <v>0.052000000000000005</v>
      </c>
      <c r="D1662" s="166">
        <f aca="true" t="shared" si="167" ref="D1662:I1662">INDEX(D1348:D1364,$A$1661)/100</f>
        <v>0.09</v>
      </c>
      <c r="E1662" s="166">
        <f t="shared" si="167"/>
        <v>0.077</v>
      </c>
      <c r="F1662" s="166">
        <f t="shared" si="167"/>
        <v>0.035</v>
      </c>
      <c r="G1662" s="166">
        <f t="shared" si="167"/>
        <v>0.064</v>
      </c>
      <c r="H1662" s="166">
        <f t="shared" si="167"/>
        <v>0.039</v>
      </c>
      <c r="I1662" s="166">
        <f t="shared" si="167"/>
        <v>0.078</v>
      </c>
      <c r="J1662" s="49" t="s">
        <v>200</v>
      </c>
      <c r="K1662" s="31"/>
    </row>
    <row r="1663" spans="2:11" s="127" customFormat="1" ht="15.75" hidden="1">
      <c r="B1663" s="40" t="str">
        <f>INDEX(B1201:B1217,$A$1661)</f>
        <v>Region 11</v>
      </c>
      <c r="C1663" s="166">
        <f>INDEX(C1201:C1217,$A$1661)/100</f>
        <v>0.047</v>
      </c>
      <c r="D1663" s="166">
        <f aca="true" t="shared" si="168" ref="D1663:I1663">INDEX(D1201:D1217,$A$1661)/100</f>
        <v>0.085</v>
      </c>
      <c r="E1663" s="166">
        <f t="shared" si="168"/>
        <v>0.063</v>
      </c>
      <c r="F1663" s="166">
        <f t="shared" si="168"/>
        <v>0.033</v>
      </c>
      <c r="G1663" s="166">
        <f t="shared" si="168"/>
        <v>0.057</v>
      </c>
      <c r="H1663" s="166">
        <f t="shared" si="168"/>
        <v>0.037000000000000005</v>
      </c>
      <c r="I1663" s="166">
        <f t="shared" si="168"/>
        <v>0.073</v>
      </c>
      <c r="J1663" s="49" t="s">
        <v>299</v>
      </c>
      <c r="K1663" s="31"/>
    </row>
    <row r="1664" ht="15.75"/>
    <row r="1665" ht="15.75"/>
    <row r="1679" s="127" customFormat="1" ht="15.75">
      <c r="B1679" s="14" t="s">
        <v>346</v>
      </c>
    </row>
    <row r="1680" ht="15.75">
      <c r="B1680" s="14"/>
    </row>
    <row r="1681" spans="2:11" ht="15.75">
      <c r="B1681" s="207" t="s">
        <v>276</v>
      </c>
      <c r="C1681" s="31"/>
      <c r="D1681" s="31"/>
      <c r="E1681" s="31"/>
      <c r="F1681" s="31"/>
      <c r="G1681" s="31"/>
      <c r="H1681" s="31"/>
      <c r="I1681" s="31"/>
      <c r="J1681" s="31"/>
      <c r="K1681" s="31"/>
    </row>
    <row r="1682" spans="2:13" ht="15.75" hidden="1">
      <c r="B1682" s="341" t="s">
        <v>467</v>
      </c>
      <c r="C1682" s="328"/>
      <c r="D1682" s="328"/>
      <c r="E1682" s="328"/>
      <c r="F1682" s="328"/>
      <c r="G1682" s="328"/>
      <c r="H1682" s="328"/>
      <c r="I1682" s="328"/>
      <c r="J1682" s="328"/>
      <c r="K1682" s="328"/>
      <c r="L1682" s="328"/>
      <c r="M1682" s="328"/>
    </row>
    <row r="1683" spans="2:11" ht="31.5" hidden="1">
      <c r="B1683" s="40"/>
      <c r="C1683" s="22" t="s">
        <v>72</v>
      </c>
      <c r="D1683" s="22" t="s">
        <v>183</v>
      </c>
      <c r="E1683" s="22" t="s">
        <v>273</v>
      </c>
      <c r="F1683" s="22" t="s">
        <v>274</v>
      </c>
      <c r="G1683" s="22" t="s">
        <v>275</v>
      </c>
      <c r="H1683" s="22" t="s">
        <v>272</v>
      </c>
      <c r="I1683" s="22" t="s">
        <v>263</v>
      </c>
      <c r="J1683" s="40"/>
      <c r="K1683" s="31"/>
    </row>
    <row r="1684" spans="1:11" ht="15.75" hidden="1">
      <c r="A1684" s="1">
        <v>7</v>
      </c>
      <c r="B1684" s="40" t="str">
        <f>INDEX(B1516:B1532,$A$1684)</f>
        <v>DeSoto </v>
      </c>
      <c r="C1684" s="166">
        <f>INDEX(C1516:C1532,$A$1684)/100</f>
        <v>0.055</v>
      </c>
      <c r="D1684" s="166">
        <f aca="true" t="shared" si="169" ref="D1684:I1684">INDEX(D1516:D1532,$A$1684)/100</f>
        <v>0.048</v>
      </c>
      <c r="E1684" s="166">
        <f t="shared" si="169"/>
        <v>0.136</v>
      </c>
      <c r="F1684" s="166">
        <f t="shared" si="169"/>
        <v>0.040999999999999995</v>
      </c>
      <c r="G1684" s="166">
        <f t="shared" si="169"/>
        <v>0.054000000000000006</v>
      </c>
      <c r="H1684" s="166">
        <f t="shared" si="169"/>
        <v>0.057</v>
      </c>
      <c r="I1684" s="166">
        <f t="shared" si="169"/>
        <v>0.096</v>
      </c>
      <c r="J1684" s="49" t="s">
        <v>75</v>
      </c>
      <c r="K1684" s="31"/>
    </row>
    <row r="1685" spans="2:11" ht="15.75" hidden="1">
      <c r="B1685" s="40" t="str">
        <f>INDEX(B1369:B1385,$A$1684)</f>
        <v>DeSoto </v>
      </c>
      <c r="C1685" s="166">
        <f>INDEX(C1369:C1385,$A$1684)/100</f>
        <v>0.037000000000000005</v>
      </c>
      <c r="D1685" s="166">
        <f aca="true" t="shared" si="170" ref="D1685:I1685">INDEX(D1369:D1385,$A$1684)/100</f>
        <v>0.035</v>
      </c>
      <c r="E1685" s="166">
        <f t="shared" si="170"/>
        <v>0.121</v>
      </c>
      <c r="F1685" s="166">
        <f t="shared" si="170"/>
        <v>0</v>
      </c>
      <c r="G1685" s="166">
        <f t="shared" si="170"/>
        <v>0.064</v>
      </c>
      <c r="H1685" s="166">
        <f t="shared" si="170"/>
        <v>0.018000000000000002</v>
      </c>
      <c r="I1685" s="166">
        <f t="shared" si="170"/>
        <v>0.045</v>
      </c>
      <c r="J1685" s="49" t="s">
        <v>200</v>
      </c>
      <c r="K1685" s="31"/>
    </row>
    <row r="1686" spans="2:11" s="127" customFormat="1" ht="15.75" hidden="1">
      <c r="B1686" s="40" t="str">
        <f>INDEX(B1222:B1238,$A$1684)</f>
        <v>DeSoto </v>
      </c>
      <c r="C1686" s="166">
        <f>INDEX(C1222:C1238,$A$1684)/100</f>
        <v>0.08800000000000001</v>
      </c>
      <c r="D1686" s="166">
        <f aca="true" t="shared" si="171" ref="D1686:I1686">INDEX(D1222:D1238,$A$1684)/100</f>
        <v>0.08</v>
      </c>
      <c r="E1686" s="166">
        <f t="shared" si="171"/>
        <v>0.14300000000000002</v>
      </c>
      <c r="F1686" s="166">
        <f t="shared" si="171"/>
        <v>0.098</v>
      </c>
      <c r="G1686" s="166">
        <f t="shared" si="171"/>
        <v>0.115</v>
      </c>
      <c r="H1686" s="166">
        <f t="shared" si="171"/>
        <v>0.063</v>
      </c>
      <c r="I1686" s="166">
        <f t="shared" si="171"/>
        <v>0.12300000000000001</v>
      </c>
      <c r="J1686" s="49" t="s">
        <v>299</v>
      </c>
      <c r="K1686" s="31"/>
    </row>
    <row r="1687" ht="15.75"/>
    <row r="1688" ht="15.75"/>
    <row r="1692" s="266" customFormat="1" ht="15.75"/>
    <row r="1693" s="266" customFormat="1" ht="15.75"/>
    <row r="1703" s="127" customFormat="1" ht="15.75">
      <c r="B1703" s="14" t="s">
        <v>346</v>
      </c>
    </row>
    <row r="1704" ht="15.75">
      <c r="B1704" s="14"/>
    </row>
    <row r="1705" spans="2:22" ht="115.5" customHeight="1">
      <c r="B1705" s="336" t="s">
        <v>548</v>
      </c>
      <c r="C1705" s="321"/>
      <c r="D1705" s="321"/>
      <c r="E1705" s="321"/>
      <c r="F1705" s="321"/>
      <c r="G1705" s="321"/>
      <c r="H1705" s="321"/>
      <c r="I1705" s="321"/>
      <c r="J1705" s="321"/>
      <c r="K1705" s="321"/>
      <c r="L1705" s="321"/>
      <c r="M1705" s="321"/>
      <c r="N1705" s="323"/>
      <c r="O1705" s="323"/>
      <c r="P1705" s="323"/>
      <c r="Q1705" s="323"/>
      <c r="R1705" s="323"/>
      <c r="S1705" s="323"/>
      <c r="T1705" s="323"/>
      <c r="U1705" s="323"/>
      <c r="V1705" s="323"/>
    </row>
    <row r="1706" ht="15.75">
      <c r="B1706" s="14"/>
    </row>
    <row r="1707" spans="2:11" ht="15.75">
      <c r="B1707" s="207" t="s">
        <v>222</v>
      </c>
      <c r="C1707" s="31"/>
      <c r="D1707" s="31"/>
      <c r="E1707" s="31"/>
      <c r="F1707" s="31"/>
      <c r="G1707" s="31"/>
      <c r="H1707" s="31"/>
      <c r="I1707" s="31"/>
      <c r="J1707" s="31"/>
      <c r="K1707" s="31"/>
    </row>
    <row r="1708" spans="2:13" ht="15.75" hidden="1">
      <c r="B1708" s="341" t="s">
        <v>343</v>
      </c>
      <c r="C1708" s="328"/>
      <c r="D1708" s="328"/>
      <c r="E1708" s="328"/>
      <c r="F1708" s="328"/>
      <c r="G1708" s="328"/>
      <c r="H1708" s="328"/>
      <c r="I1708" s="328"/>
      <c r="J1708" s="328"/>
      <c r="K1708" s="328"/>
      <c r="L1708" s="328"/>
      <c r="M1708" s="328"/>
    </row>
    <row r="1709" spans="1:11" ht="15.75" hidden="1">
      <c r="A1709" s="34"/>
      <c r="B1709" s="12"/>
      <c r="C1709" s="22" t="s">
        <v>208</v>
      </c>
      <c r="D1709" s="22" t="s">
        <v>209</v>
      </c>
      <c r="E1709" s="22" t="s">
        <v>210</v>
      </c>
      <c r="F1709" s="22" t="s">
        <v>211</v>
      </c>
      <c r="G1709" s="35" t="s">
        <v>212</v>
      </c>
      <c r="H1709" s="35" t="s">
        <v>213</v>
      </c>
      <c r="I1709" s="35" t="s">
        <v>214</v>
      </c>
      <c r="J1709" s="12"/>
      <c r="K1709" s="31"/>
    </row>
    <row r="1710" spans="1:11" ht="15.75" hidden="1">
      <c r="A1710" s="34">
        <v>3</v>
      </c>
      <c r="B1710" s="12" t="str">
        <f>INDEX(B907:B923,$A$1710)</f>
        <v>Region 11</v>
      </c>
      <c r="C1710" s="167">
        <f>INDEX(C907:C923,$A$1710)/100</f>
        <v>0.009000000000000001</v>
      </c>
      <c r="D1710" s="167">
        <f aca="true" t="shared" si="172" ref="D1710:I1710">INDEX(D907:D923,$A$1710)/100</f>
        <v>0.018000000000000002</v>
      </c>
      <c r="E1710" s="167">
        <f t="shared" si="172"/>
        <v>0.015</v>
      </c>
      <c r="F1710" s="167">
        <f t="shared" si="172"/>
        <v>0.146</v>
      </c>
      <c r="G1710" s="167">
        <f t="shared" si="172"/>
        <v>0.081</v>
      </c>
      <c r="H1710" s="167">
        <f t="shared" si="172"/>
        <v>0.052000000000000005</v>
      </c>
      <c r="I1710" s="167">
        <f t="shared" si="172"/>
        <v>0.06</v>
      </c>
      <c r="J1710" s="12" t="s">
        <v>75</v>
      </c>
      <c r="K1710" s="31"/>
    </row>
    <row r="1711" spans="1:11" ht="15.75" hidden="1">
      <c r="A1711" s="13"/>
      <c r="B1711" s="12" t="str">
        <f>INDEX(B718:B734,$A$1710)</f>
        <v>Region 11</v>
      </c>
      <c r="C1711" s="167">
        <f>INDEX(C718:C734,$A$1710)/100</f>
        <v>0.008</v>
      </c>
      <c r="D1711" s="167">
        <f aca="true" t="shared" si="173" ref="D1711:I1711">INDEX(D718:D734,$A$1710)/100</f>
        <v>0.013999999999999999</v>
      </c>
      <c r="E1711" s="167">
        <f t="shared" si="173"/>
        <v>0.012</v>
      </c>
      <c r="F1711" s="167">
        <f t="shared" si="173"/>
        <v>0.141</v>
      </c>
      <c r="G1711" s="167">
        <f t="shared" si="173"/>
        <v>0.083</v>
      </c>
      <c r="H1711" s="167">
        <f t="shared" si="173"/>
        <v>0.052000000000000005</v>
      </c>
      <c r="I1711" s="167">
        <f t="shared" si="173"/>
        <v>0.061</v>
      </c>
      <c r="J1711" s="12" t="s">
        <v>200</v>
      </c>
      <c r="K1711" s="31"/>
    </row>
    <row r="1712" spans="1:11" s="127" customFormat="1" ht="15.75" hidden="1">
      <c r="A1712" s="13"/>
      <c r="B1712" s="12" t="str">
        <f>INDEX(B529:B545,$A$1710)</f>
        <v>Region 11</v>
      </c>
      <c r="C1712" s="167">
        <f>INDEX(C529:C545,$A$1710)/100</f>
        <v>0.006999999999999999</v>
      </c>
      <c r="D1712" s="167">
        <f aca="true" t="shared" si="174" ref="D1712:I1712">INDEX(D529:D545,$A$1710)/100</f>
        <v>0.013000000000000001</v>
      </c>
      <c r="E1712" s="167">
        <f t="shared" si="174"/>
        <v>0.013999999999999999</v>
      </c>
      <c r="F1712" s="167">
        <f t="shared" si="174"/>
        <v>0.134</v>
      </c>
      <c r="G1712" s="167">
        <f t="shared" si="174"/>
        <v>0.071</v>
      </c>
      <c r="H1712" s="167">
        <f t="shared" si="174"/>
        <v>0.047</v>
      </c>
      <c r="I1712" s="167">
        <f t="shared" si="174"/>
        <v>0.07</v>
      </c>
      <c r="J1712" s="12" t="s">
        <v>299</v>
      </c>
      <c r="K1712" s="31"/>
    </row>
    <row r="1713" ht="15.75"/>
    <row r="1714" ht="15.75"/>
    <row r="1717" s="266" customFormat="1" ht="15.75"/>
    <row r="1718" s="266" customFormat="1" ht="15.75"/>
    <row r="1719" s="266" customFormat="1" ht="15.75"/>
    <row r="1728" s="127" customFormat="1" ht="15.75">
      <c r="B1728" s="14" t="s">
        <v>346</v>
      </c>
    </row>
    <row r="1729" spans="2:11" ht="12" customHeight="1">
      <c r="B1729" s="43"/>
      <c r="C1729" s="43"/>
      <c r="D1729" s="43"/>
      <c r="E1729" s="43"/>
      <c r="F1729" s="43"/>
      <c r="G1729" s="43"/>
      <c r="H1729" s="43"/>
      <c r="I1729" s="43"/>
      <c r="J1729" s="31"/>
      <c r="K1729" s="31"/>
    </row>
    <row r="1730" spans="2:11" ht="15.75">
      <c r="B1730" s="207" t="s">
        <v>201</v>
      </c>
      <c r="C1730" s="31"/>
      <c r="D1730" s="31"/>
      <c r="E1730" s="31"/>
      <c r="F1730" s="31"/>
      <c r="G1730" s="31"/>
      <c r="H1730" s="31"/>
      <c r="I1730" s="31"/>
      <c r="J1730" s="31"/>
      <c r="K1730" s="31"/>
    </row>
    <row r="1731" spans="2:13" ht="15.75" hidden="1">
      <c r="B1731" s="341" t="s">
        <v>468</v>
      </c>
      <c r="C1731" s="328"/>
      <c r="D1731" s="328"/>
      <c r="E1731" s="328"/>
      <c r="F1731" s="328"/>
      <c r="G1731" s="328"/>
      <c r="H1731" s="328"/>
      <c r="I1731" s="328"/>
      <c r="J1731" s="328"/>
      <c r="K1731" s="328"/>
      <c r="L1731" s="328"/>
      <c r="M1731" s="328"/>
    </row>
    <row r="1732" spans="1:11" ht="15.75" hidden="1">
      <c r="A1732" s="34"/>
      <c r="B1732" s="12"/>
      <c r="C1732" s="22" t="s">
        <v>208</v>
      </c>
      <c r="D1732" s="22" t="s">
        <v>209</v>
      </c>
      <c r="E1732" s="22" t="s">
        <v>210</v>
      </c>
      <c r="F1732" s="22" t="s">
        <v>211</v>
      </c>
      <c r="G1732" s="35" t="s">
        <v>212</v>
      </c>
      <c r="H1732" s="35" t="s">
        <v>213</v>
      </c>
      <c r="I1732" s="35" t="s">
        <v>214</v>
      </c>
      <c r="J1732" s="12"/>
      <c r="K1732" s="31"/>
    </row>
    <row r="1733" spans="1:11" ht="15.75" hidden="1">
      <c r="A1733" s="34">
        <v>8</v>
      </c>
      <c r="B1733" s="12" t="str">
        <f>INDEX(B928:B944,$A$1733)</f>
        <v>Duncanville </v>
      </c>
      <c r="C1733" s="167">
        <f>INDEX(C928:C944,$A$1733)/100</f>
        <v>0.015</v>
      </c>
      <c r="D1733" s="167">
        <f aca="true" t="shared" si="175" ref="D1733:I1733">INDEX(D928:D944,$A$1733)/100</f>
        <v>0.03</v>
      </c>
      <c r="E1733" s="167">
        <f t="shared" si="175"/>
        <v>0.032</v>
      </c>
      <c r="F1733" s="167">
        <f t="shared" si="175"/>
        <v>0.067</v>
      </c>
      <c r="G1733" s="167">
        <f t="shared" si="175"/>
        <v>0.028999999999999998</v>
      </c>
      <c r="H1733" s="167">
        <f t="shared" si="175"/>
        <v>0.068</v>
      </c>
      <c r="I1733" s="167">
        <f t="shared" si="175"/>
        <v>0.07200000000000001</v>
      </c>
      <c r="J1733" s="12" t="s">
        <v>75</v>
      </c>
      <c r="K1733" s="31"/>
    </row>
    <row r="1734" spans="1:11" ht="15.75" hidden="1">
      <c r="A1734" s="13"/>
      <c r="B1734" s="12" t="str">
        <f>INDEX(B739:B755,$A$1733)</f>
        <v>Duncanville </v>
      </c>
      <c r="C1734" s="167">
        <f>INDEX(C739:C755,$A$1733)/100</f>
        <v>0.031</v>
      </c>
      <c r="D1734" s="167">
        <f aca="true" t="shared" si="176" ref="D1734:I1734">INDEX(D739:D755,$A$1733)/100</f>
        <v>0.034</v>
      </c>
      <c r="E1734" s="167">
        <f t="shared" si="176"/>
        <v>0.026000000000000002</v>
      </c>
      <c r="F1734" s="167">
        <f t="shared" si="176"/>
        <v>0.05</v>
      </c>
      <c r="G1734" s="167">
        <f t="shared" si="176"/>
        <v>0.14</v>
      </c>
      <c r="H1734" s="167">
        <f t="shared" si="176"/>
        <v>0.111</v>
      </c>
      <c r="I1734" s="167">
        <f t="shared" si="176"/>
        <v>0.17300000000000001</v>
      </c>
      <c r="J1734" s="12" t="s">
        <v>200</v>
      </c>
      <c r="K1734" s="31"/>
    </row>
    <row r="1735" spans="1:11" s="127" customFormat="1" ht="15.75" hidden="1">
      <c r="A1735" s="13"/>
      <c r="B1735" s="12" t="str">
        <f>INDEX(B550:B566,$A$1733)</f>
        <v>Duncanville </v>
      </c>
      <c r="C1735" s="167">
        <f>INDEX(C550:C566,$A$1733)/100</f>
        <v>0.005</v>
      </c>
      <c r="D1735" s="167">
        <f aca="true" t="shared" si="177" ref="D1735:I1735">INDEX(D550:D566,$A$1733)/100</f>
        <v>0.025</v>
      </c>
      <c r="E1735" s="167">
        <f t="shared" si="177"/>
        <v>0.013000000000000001</v>
      </c>
      <c r="F1735" s="167">
        <f t="shared" si="177"/>
        <v>0.054000000000000006</v>
      </c>
      <c r="G1735" s="167">
        <f t="shared" si="177"/>
        <v>0.172</v>
      </c>
      <c r="H1735" s="167">
        <f t="shared" si="177"/>
        <v>0.081</v>
      </c>
      <c r="I1735" s="167">
        <f t="shared" si="177"/>
        <v>0.185</v>
      </c>
      <c r="J1735" s="12" t="s">
        <v>299</v>
      </c>
      <c r="K1735" s="31"/>
    </row>
    <row r="1736" spans="2:9" ht="15.75">
      <c r="B1736" s="13"/>
      <c r="C1736" s="13"/>
      <c r="D1736" s="13"/>
      <c r="E1736" s="13"/>
      <c r="F1736" s="13"/>
      <c r="G1736" s="13"/>
      <c r="H1736" s="13"/>
      <c r="I1736" s="13"/>
    </row>
    <row r="1737" ht="15.75"/>
    <row r="1752" s="127" customFormat="1" ht="15.75">
      <c r="B1752" s="14" t="s">
        <v>346</v>
      </c>
    </row>
    <row r="1753" spans="2:11" ht="12" customHeight="1">
      <c r="B1753" s="43"/>
      <c r="C1753" s="43"/>
      <c r="D1753" s="43"/>
      <c r="E1753" s="43"/>
      <c r="F1753" s="43"/>
      <c r="G1753" s="43"/>
      <c r="H1753" s="43"/>
      <c r="I1753" s="43"/>
      <c r="J1753" s="31"/>
      <c r="K1753" s="31"/>
    </row>
    <row r="1754" spans="2:11" ht="15.75">
      <c r="B1754" s="207" t="s">
        <v>202</v>
      </c>
      <c r="C1754" s="31"/>
      <c r="D1754" s="31"/>
      <c r="E1754" s="31"/>
      <c r="F1754" s="31"/>
      <c r="G1754" s="31"/>
      <c r="H1754" s="31"/>
      <c r="I1754" s="31"/>
      <c r="J1754" s="31"/>
      <c r="K1754" s="31"/>
    </row>
    <row r="1755" spans="2:13" ht="15.75" hidden="1">
      <c r="B1755" s="341" t="s">
        <v>469</v>
      </c>
      <c r="C1755" s="328"/>
      <c r="D1755" s="328"/>
      <c r="E1755" s="328"/>
      <c r="F1755" s="328"/>
      <c r="G1755" s="328"/>
      <c r="H1755" s="328"/>
      <c r="I1755" s="328"/>
      <c r="J1755" s="328"/>
      <c r="K1755" s="328"/>
      <c r="L1755" s="328"/>
      <c r="M1755" s="328"/>
    </row>
    <row r="1756" spans="1:11" ht="15.75" hidden="1">
      <c r="A1756" s="34"/>
      <c r="B1756" s="12"/>
      <c r="C1756" s="22" t="s">
        <v>208</v>
      </c>
      <c r="D1756" s="22" t="s">
        <v>209</v>
      </c>
      <c r="E1756" s="22" t="s">
        <v>210</v>
      </c>
      <c r="F1756" s="22" t="s">
        <v>211</v>
      </c>
      <c r="G1756" s="35" t="s">
        <v>212</v>
      </c>
      <c r="H1756" s="35" t="s">
        <v>213</v>
      </c>
      <c r="I1756" s="35" t="s">
        <v>214</v>
      </c>
      <c r="J1756" s="12"/>
      <c r="K1756" s="31"/>
    </row>
    <row r="1757" spans="1:11" ht="15.75" hidden="1">
      <c r="A1757" s="34">
        <v>16</v>
      </c>
      <c r="B1757" s="12" t="str">
        <f>INDEX(B949:B965,$A$1757)</f>
        <v>Richardson </v>
      </c>
      <c r="C1757" s="167">
        <f>INDEX(C949:C965,$A$1757)/100</f>
        <v>0.006999999999999999</v>
      </c>
      <c r="D1757" s="167">
        <f aca="true" t="shared" si="178" ref="D1757:I1757">INDEX(D949:D965,$A$1757)/100</f>
        <v>0.09699999999999999</v>
      </c>
      <c r="E1757" s="167">
        <f t="shared" si="178"/>
        <v>0.071</v>
      </c>
      <c r="F1757" s="167">
        <f t="shared" si="178"/>
        <v>0.21600000000000003</v>
      </c>
      <c r="G1757" s="167">
        <f t="shared" si="178"/>
        <v>0.126</v>
      </c>
      <c r="H1757" s="167">
        <f t="shared" si="178"/>
        <v>0.055999999999999994</v>
      </c>
      <c r="I1757" s="167">
        <f t="shared" si="178"/>
        <v>0.109</v>
      </c>
      <c r="J1757" s="12" t="s">
        <v>75</v>
      </c>
      <c r="K1757" s="31"/>
    </row>
    <row r="1758" spans="1:11" ht="15.75" hidden="1">
      <c r="A1758" s="13"/>
      <c r="B1758" s="12" t="str">
        <f>INDEX(B760:B776,$A$1757)</f>
        <v>Richardson </v>
      </c>
      <c r="C1758" s="167">
        <f>INDEX(C760:C776,$A$1757)/100</f>
        <v>0</v>
      </c>
      <c r="D1758" s="167">
        <f aca="true" t="shared" si="179" ref="D1758:I1758">INDEX(D760:D776,$A$1757)/100</f>
        <v>0.04</v>
      </c>
      <c r="E1758" s="167">
        <f t="shared" si="179"/>
        <v>0.049</v>
      </c>
      <c r="F1758" s="167">
        <f t="shared" si="179"/>
        <v>0.212</v>
      </c>
      <c r="G1758" s="167">
        <f t="shared" si="179"/>
        <v>0.098</v>
      </c>
      <c r="H1758" s="167">
        <f t="shared" si="179"/>
        <v>0.08900000000000001</v>
      </c>
      <c r="I1758" s="167">
        <f t="shared" si="179"/>
        <v>0.121</v>
      </c>
      <c r="J1758" s="12" t="s">
        <v>200</v>
      </c>
      <c r="K1758" s="31"/>
    </row>
    <row r="1759" spans="1:11" s="127" customFormat="1" ht="15.75" hidden="1">
      <c r="A1759" s="13"/>
      <c r="B1759" s="12" t="str">
        <f>INDEX(B571:B587,$A$1757)</f>
        <v>Richardson </v>
      </c>
      <c r="C1759" s="167">
        <f>INDEX(C571:C587,$A$1757)/100</f>
        <v>0.003</v>
      </c>
      <c r="D1759" s="167">
        <f aca="true" t="shared" si="180" ref="D1759:I1759">INDEX(D571:D587,$A$1757)/100</f>
        <v>0.05</v>
      </c>
      <c r="E1759" s="167">
        <f t="shared" si="180"/>
        <v>0.038</v>
      </c>
      <c r="F1759" s="167">
        <f t="shared" si="180"/>
        <v>0.152</v>
      </c>
      <c r="G1759" s="167">
        <f t="shared" si="180"/>
        <v>0.084</v>
      </c>
      <c r="H1759" s="167">
        <f t="shared" si="180"/>
        <v>0.05</v>
      </c>
      <c r="I1759" s="167">
        <f t="shared" si="180"/>
        <v>0.12300000000000001</v>
      </c>
      <c r="J1759" s="12" t="s">
        <v>299</v>
      </c>
      <c r="K1759" s="31"/>
    </row>
    <row r="1760" ht="15.75"/>
    <row r="1761" ht="15.75"/>
    <row r="1775" s="127" customFormat="1" ht="15.75">
      <c r="B1775" s="14" t="s">
        <v>346</v>
      </c>
    </row>
    <row r="1776" spans="2:11" ht="12" customHeight="1">
      <c r="B1776" s="58"/>
      <c r="C1776" s="58"/>
      <c r="D1776" s="58"/>
      <c r="E1776" s="58"/>
      <c r="F1776" s="58"/>
      <c r="G1776" s="58"/>
      <c r="H1776" s="58"/>
      <c r="I1776" s="58"/>
      <c r="J1776" s="31"/>
      <c r="K1776" s="31"/>
    </row>
    <row r="1777" spans="2:11" ht="15.75">
      <c r="B1777" s="207" t="s">
        <v>203</v>
      </c>
      <c r="C1777" s="31"/>
      <c r="D1777" s="31"/>
      <c r="E1777" s="31"/>
      <c r="F1777" s="31"/>
      <c r="G1777" s="31"/>
      <c r="H1777" s="31"/>
      <c r="I1777" s="31"/>
      <c r="J1777" s="31"/>
      <c r="K1777" s="31"/>
    </row>
    <row r="1778" spans="2:13" ht="15.75" hidden="1">
      <c r="B1778" s="341" t="s">
        <v>344</v>
      </c>
      <c r="C1778" s="347"/>
      <c r="D1778" s="347"/>
      <c r="E1778" s="347"/>
      <c r="F1778" s="347"/>
      <c r="G1778" s="347"/>
      <c r="H1778" s="347"/>
      <c r="I1778" s="347"/>
      <c r="J1778" s="347"/>
      <c r="K1778" s="347"/>
      <c r="L1778" s="347"/>
      <c r="M1778" s="347"/>
    </row>
    <row r="1779" spans="1:11" ht="15.75" hidden="1">
      <c r="A1779" s="34"/>
      <c r="B1779" s="12"/>
      <c r="C1779" s="22" t="s">
        <v>208</v>
      </c>
      <c r="D1779" s="22" t="s">
        <v>209</v>
      </c>
      <c r="E1779" s="22" t="s">
        <v>210</v>
      </c>
      <c r="F1779" s="22" t="s">
        <v>211</v>
      </c>
      <c r="G1779" s="35" t="s">
        <v>212</v>
      </c>
      <c r="H1779" s="35" t="s">
        <v>213</v>
      </c>
      <c r="I1779" s="35" t="s">
        <v>214</v>
      </c>
      <c r="J1779" s="12"/>
      <c r="K1779" s="31"/>
    </row>
    <row r="1780" spans="1:11" ht="15.75" hidden="1">
      <c r="A1780" s="34">
        <v>3</v>
      </c>
      <c r="B1780" s="12" t="str">
        <f>INDEX(B1054:B1070,$A$1780)</f>
        <v>Region 11</v>
      </c>
      <c r="C1780" s="167">
        <f>INDEX(C1054:C1070,$A$1780)/100</f>
        <v>0.012</v>
      </c>
      <c r="D1780" s="167">
        <f aca="true" t="shared" si="181" ref="D1780:I1780">INDEX(D1054:D1070,$A$1780)/100</f>
        <v>0.024</v>
      </c>
      <c r="E1780" s="167">
        <f t="shared" si="181"/>
        <v>0.018000000000000002</v>
      </c>
      <c r="F1780" s="167">
        <f t="shared" si="181"/>
        <v>0.172</v>
      </c>
      <c r="G1780" s="167">
        <f t="shared" si="181"/>
        <v>0.09699999999999999</v>
      </c>
      <c r="H1780" s="167">
        <f t="shared" si="181"/>
        <v>0.065</v>
      </c>
      <c r="I1780" s="167">
        <f t="shared" si="181"/>
        <v>0.061</v>
      </c>
      <c r="J1780" s="12" t="s">
        <v>75</v>
      </c>
      <c r="K1780" s="31"/>
    </row>
    <row r="1781" spans="1:11" ht="15.75" hidden="1">
      <c r="A1781" s="13"/>
      <c r="B1781" s="12" t="str">
        <f>INDEX(B865:B881,$A$1780)</f>
        <v>Region 11</v>
      </c>
      <c r="C1781" s="167">
        <f>INDEX(C865:C881,$A$1780)/100</f>
        <v>0.011000000000000001</v>
      </c>
      <c r="D1781" s="167">
        <f aca="true" t="shared" si="182" ref="D1781:I1781">INDEX(D865:D881,$A$1780)/100</f>
        <v>0.019</v>
      </c>
      <c r="E1781" s="167">
        <f t="shared" si="182"/>
        <v>0.015</v>
      </c>
      <c r="F1781" s="167">
        <f t="shared" si="182"/>
        <v>0.171</v>
      </c>
      <c r="G1781" s="167">
        <f t="shared" si="182"/>
        <v>0.098</v>
      </c>
      <c r="H1781" s="167">
        <f t="shared" si="182"/>
        <v>0.064</v>
      </c>
      <c r="I1781" s="167">
        <f t="shared" si="182"/>
        <v>0.062</v>
      </c>
      <c r="J1781" s="12" t="s">
        <v>200</v>
      </c>
      <c r="K1781" s="31"/>
    </row>
    <row r="1782" spans="1:11" s="127" customFormat="1" ht="15.75" hidden="1">
      <c r="A1782" s="13"/>
      <c r="B1782" s="12" t="str">
        <f>INDEX(B676:B692,$A$1780)</f>
        <v>Region 11</v>
      </c>
      <c r="C1782" s="167">
        <f>INDEX(C676:C692,$A$1780)/100</f>
        <v>0.009000000000000001</v>
      </c>
      <c r="D1782" s="167">
        <f aca="true" t="shared" si="183" ref="D1782:I1782">INDEX(D676:D692,$A$1780)/100</f>
        <v>0.016</v>
      </c>
      <c r="E1782" s="167">
        <f t="shared" si="183"/>
        <v>0.016</v>
      </c>
      <c r="F1782" s="167">
        <f t="shared" si="183"/>
        <v>0.16</v>
      </c>
      <c r="G1782" s="167">
        <f t="shared" si="183"/>
        <v>0.085</v>
      </c>
      <c r="H1782" s="167">
        <f t="shared" si="183"/>
        <v>0.057</v>
      </c>
      <c r="I1782" s="167">
        <f t="shared" si="183"/>
        <v>0.069</v>
      </c>
      <c r="J1782" s="12" t="s">
        <v>299</v>
      </c>
      <c r="K1782" s="31"/>
    </row>
    <row r="1783" ht="15.75"/>
    <row r="1784" ht="15.75"/>
    <row r="1798" s="127" customFormat="1" ht="15.75">
      <c r="B1798" s="14" t="s">
        <v>346</v>
      </c>
    </row>
    <row r="1799" spans="2:11" ht="12" customHeight="1">
      <c r="B1799" s="58"/>
      <c r="C1799" s="58"/>
      <c r="D1799" s="58"/>
      <c r="E1799" s="58"/>
      <c r="F1799" s="58"/>
      <c r="G1799" s="58"/>
      <c r="H1799" s="58"/>
      <c r="I1799" s="58"/>
      <c r="J1799" s="31"/>
      <c r="K1799" s="31"/>
    </row>
    <row r="1800" spans="2:11" ht="15.75">
      <c r="B1800" s="207" t="s">
        <v>84</v>
      </c>
      <c r="C1800" s="31"/>
      <c r="D1800" s="31"/>
      <c r="E1800" s="31"/>
      <c r="F1800" s="31"/>
      <c r="G1800" s="31"/>
      <c r="H1800" s="31"/>
      <c r="I1800" s="31"/>
      <c r="J1800" s="31"/>
      <c r="K1800" s="31"/>
    </row>
    <row r="1801" spans="2:13" ht="15.75" hidden="1">
      <c r="B1801" s="341" t="s">
        <v>470</v>
      </c>
      <c r="C1801" s="328"/>
      <c r="D1801" s="328"/>
      <c r="E1801" s="328"/>
      <c r="F1801" s="328"/>
      <c r="G1801" s="328"/>
      <c r="H1801" s="328"/>
      <c r="I1801" s="328"/>
      <c r="J1801" s="328"/>
      <c r="K1801" s="328"/>
      <c r="L1801" s="328"/>
      <c r="M1801" s="328"/>
    </row>
    <row r="1802" spans="1:11" ht="15.75" hidden="1">
      <c r="A1802" s="34"/>
      <c r="B1802" s="12"/>
      <c r="C1802" s="22" t="s">
        <v>208</v>
      </c>
      <c r="D1802" s="22" t="s">
        <v>209</v>
      </c>
      <c r="E1802" s="22" t="s">
        <v>210</v>
      </c>
      <c r="F1802" s="22" t="s">
        <v>211</v>
      </c>
      <c r="G1802" s="35" t="s">
        <v>212</v>
      </c>
      <c r="H1802" s="35" t="s">
        <v>213</v>
      </c>
      <c r="I1802" s="35" t="s">
        <v>214</v>
      </c>
      <c r="J1802" s="12"/>
      <c r="K1802" s="31"/>
    </row>
    <row r="1803" spans="1:11" ht="15.75" hidden="1">
      <c r="A1803" s="34">
        <v>3</v>
      </c>
      <c r="B1803" s="12" t="str">
        <f>INDEX(B1075:B1091,$A$1803)</f>
        <v>Region 11</v>
      </c>
      <c r="C1803" s="167">
        <f>INDEX(C1075:C1091,$A$1803)/100</f>
        <v>0.005</v>
      </c>
      <c r="D1803" s="167">
        <f aca="true" t="shared" si="184" ref="D1803:I1803">INDEX(D1075:D1091,$A$1803)/100</f>
        <v>0.012</v>
      </c>
      <c r="E1803" s="167">
        <f t="shared" si="184"/>
        <v>0.012</v>
      </c>
      <c r="F1803" s="167">
        <f t="shared" si="184"/>
        <v>0.11599999999999999</v>
      </c>
      <c r="G1803" s="167">
        <f t="shared" si="184"/>
        <v>0.064</v>
      </c>
      <c r="H1803" s="167">
        <f t="shared" si="184"/>
        <v>0.039</v>
      </c>
      <c r="I1803" s="167">
        <f t="shared" si="184"/>
        <v>0.059000000000000004</v>
      </c>
      <c r="J1803" s="12" t="s">
        <v>75</v>
      </c>
      <c r="K1803" s="31"/>
    </row>
    <row r="1804" spans="1:11" ht="15.75" hidden="1">
      <c r="A1804" s="13"/>
      <c r="B1804" s="12" t="str">
        <f>INDEX(B886:B902,$A$1803)</f>
        <v>Region 11</v>
      </c>
      <c r="C1804" s="167">
        <f>INDEX(C886:C902,$A$1803)/100</f>
        <v>0.005</v>
      </c>
      <c r="D1804" s="167">
        <f aca="true" t="shared" si="185" ref="D1804:I1804">INDEX(D886:D902,$A$1803)/100</f>
        <v>0.01</v>
      </c>
      <c r="E1804" s="167">
        <f t="shared" si="185"/>
        <v>0.009000000000000001</v>
      </c>
      <c r="F1804" s="167">
        <f t="shared" si="185"/>
        <v>0.109</v>
      </c>
      <c r="G1804" s="167">
        <f t="shared" si="185"/>
        <v>0.068</v>
      </c>
      <c r="H1804" s="167">
        <f t="shared" si="185"/>
        <v>0.039</v>
      </c>
      <c r="I1804" s="167">
        <f t="shared" si="185"/>
        <v>0.059000000000000004</v>
      </c>
      <c r="J1804" s="12" t="s">
        <v>200</v>
      </c>
      <c r="K1804" s="31"/>
    </row>
    <row r="1805" spans="1:11" s="127" customFormat="1" ht="15.75" hidden="1">
      <c r="A1805" s="13"/>
      <c r="B1805" s="12" t="str">
        <f>INDEX(B697:B713,$A$1803)</f>
        <v>Region 11</v>
      </c>
      <c r="C1805" s="167">
        <f>INDEX(C697:C713,$A$1803)/100</f>
        <v>0.004</v>
      </c>
      <c r="D1805" s="167">
        <f aca="true" t="shared" si="186" ref="D1805:I1805">INDEX(D697:D713,$A$1803)/100</f>
        <v>0.009000000000000001</v>
      </c>
      <c r="E1805" s="167">
        <f t="shared" si="186"/>
        <v>0.013000000000000001</v>
      </c>
      <c r="F1805" s="167">
        <f t="shared" si="186"/>
        <v>0.106</v>
      </c>
      <c r="G1805" s="167">
        <f t="shared" si="186"/>
        <v>0.057</v>
      </c>
      <c r="H1805" s="167">
        <f t="shared" si="186"/>
        <v>0.037000000000000005</v>
      </c>
      <c r="I1805" s="167">
        <f t="shared" si="186"/>
        <v>0.071</v>
      </c>
      <c r="J1805" s="12" t="s">
        <v>299</v>
      </c>
      <c r="K1805" s="31"/>
    </row>
    <row r="1806" ht="15.75"/>
    <row r="1807" ht="15.75"/>
    <row r="1821" s="127" customFormat="1" ht="15.75">
      <c r="B1821" s="14" t="s">
        <v>346</v>
      </c>
    </row>
    <row r="1822" spans="2:11" ht="12" customHeight="1">
      <c r="B1822" s="58"/>
      <c r="C1822" s="58"/>
      <c r="D1822" s="58"/>
      <c r="E1822" s="58"/>
      <c r="F1822" s="58"/>
      <c r="G1822" s="58"/>
      <c r="H1822" s="58"/>
      <c r="I1822" s="58"/>
      <c r="J1822" s="31"/>
      <c r="K1822" s="31"/>
    </row>
    <row r="1823" spans="2:11" ht="15.75">
      <c r="B1823" s="207" t="s">
        <v>85</v>
      </c>
      <c r="C1823" s="31"/>
      <c r="D1823" s="31"/>
      <c r="E1823" s="31"/>
      <c r="F1823" s="31"/>
      <c r="G1823" s="31"/>
      <c r="H1823" s="31"/>
      <c r="I1823" s="31"/>
      <c r="J1823" s="31"/>
      <c r="K1823" s="31"/>
    </row>
    <row r="1824" spans="2:13" ht="15.75" hidden="1">
      <c r="B1824" s="341" t="s">
        <v>345</v>
      </c>
      <c r="C1824" s="328"/>
      <c r="D1824" s="328"/>
      <c r="E1824" s="328"/>
      <c r="F1824" s="328"/>
      <c r="G1824" s="328"/>
      <c r="H1824" s="328"/>
      <c r="I1824" s="328"/>
      <c r="J1824" s="328"/>
      <c r="K1824" s="328"/>
      <c r="L1824" s="328"/>
      <c r="M1824" s="328"/>
    </row>
    <row r="1825" spans="1:11" ht="15.75" hidden="1">
      <c r="A1825" s="34"/>
      <c r="B1825" s="12"/>
      <c r="C1825" s="22" t="s">
        <v>208</v>
      </c>
      <c r="D1825" s="22" t="s">
        <v>209</v>
      </c>
      <c r="E1825" s="22" t="s">
        <v>210</v>
      </c>
      <c r="F1825" s="22" t="s">
        <v>211</v>
      </c>
      <c r="G1825" s="35" t="s">
        <v>212</v>
      </c>
      <c r="H1825" s="35" t="s">
        <v>213</v>
      </c>
      <c r="I1825" s="35" t="s">
        <v>214</v>
      </c>
      <c r="J1825" s="12"/>
      <c r="K1825" s="31"/>
    </row>
    <row r="1826" spans="1:11" ht="15.75" hidden="1">
      <c r="A1826" s="34">
        <v>3</v>
      </c>
      <c r="B1826" s="12" t="str">
        <f>INDEX(B1033:B1049,$A$1826)</f>
        <v>Region 11</v>
      </c>
      <c r="C1826" s="167">
        <f>INDEX(C1033:C1049,$A$1826)/100</f>
        <v>0.012</v>
      </c>
      <c r="D1826" s="167">
        <f aca="true" t="shared" si="187" ref="D1826:I1826">INDEX(D1033:D1049,$A$1826)/100</f>
        <v>0.027000000000000003</v>
      </c>
      <c r="E1826" s="167">
        <f t="shared" si="187"/>
        <v>0.021</v>
      </c>
      <c r="F1826" s="167">
        <f t="shared" si="187"/>
        <v>0.20600000000000002</v>
      </c>
      <c r="G1826" s="167">
        <f t="shared" si="187"/>
        <v>0.11900000000000001</v>
      </c>
      <c r="H1826" s="167">
        <f t="shared" si="187"/>
        <v>0.083</v>
      </c>
      <c r="I1826" s="167">
        <f t="shared" si="187"/>
        <v>0.11900000000000001</v>
      </c>
      <c r="J1826" s="12" t="s">
        <v>75</v>
      </c>
      <c r="K1826" s="31"/>
    </row>
    <row r="1827" spans="1:11" ht="15.75" hidden="1">
      <c r="A1827" s="13"/>
      <c r="B1827" s="12" t="str">
        <f>INDEX(B844:B860,$A$1826)</f>
        <v>Region 11</v>
      </c>
      <c r="C1827" s="167">
        <f>INDEX(C844:C860,$A$1826)/100</f>
        <v>0.01</v>
      </c>
      <c r="D1827" s="167">
        <f aca="true" t="shared" si="188" ref="D1827:I1827">INDEX(D844:D860,$A$1826)/100</f>
        <v>0.022000000000000002</v>
      </c>
      <c r="E1827" s="167">
        <f t="shared" si="188"/>
        <v>0.017</v>
      </c>
      <c r="F1827" s="167">
        <f t="shared" si="188"/>
        <v>0.201</v>
      </c>
      <c r="G1827" s="167">
        <f t="shared" si="188"/>
        <v>0.12</v>
      </c>
      <c r="H1827" s="167">
        <f t="shared" si="188"/>
        <v>0.078</v>
      </c>
      <c r="I1827" s="167">
        <f t="shared" si="188"/>
        <v>0.11</v>
      </c>
      <c r="J1827" s="12" t="s">
        <v>200</v>
      </c>
      <c r="K1827" s="31"/>
    </row>
    <row r="1828" spans="1:11" s="127" customFormat="1" ht="15.75" hidden="1">
      <c r="A1828" s="13"/>
      <c r="B1828" s="12" t="str">
        <f>INDEX(B655:B671,$A$1826)</f>
        <v>Region 11</v>
      </c>
      <c r="C1828" s="167">
        <f>INDEX(C655:C671,$A$1826)/100</f>
        <v>0.009000000000000001</v>
      </c>
      <c r="D1828" s="167">
        <f aca="true" t="shared" si="189" ref="D1828:I1828">INDEX(D655:D671,$A$1826)/100</f>
        <v>0.019</v>
      </c>
      <c r="E1828" s="167">
        <f t="shared" si="189"/>
        <v>0.023</v>
      </c>
      <c r="F1828" s="167">
        <f t="shared" si="189"/>
        <v>0.193</v>
      </c>
      <c r="G1828" s="167">
        <f t="shared" si="189"/>
        <v>0.102</v>
      </c>
      <c r="H1828" s="167">
        <f t="shared" si="189"/>
        <v>0.073</v>
      </c>
      <c r="I1828" s="167">
        <f t="shared" si="189"/>
        <v>0.122</v>
      </c>
      <c r="J1828" s="12" t="s">
        <v>299</v>
      </c>
      <c r="K1828" s="31"/>
    </row>
    <row r="1829" ht="15.75"/>
    <row r="1830" ht="15.75"/>
    <row r="1845" s="127" customFormat="1" ht="15.75">
      <c r="B1845" s="14" t="s">
        <v>346</v>
      </c>
    </row>
    <row r="1846" spans="2:11" ht="12" customHeight="1">
      <c r="B1846" s="58"/>
      <c r="C1846" s="58"/>
      <c r="D1846" s="58"/>
      <c r="E1846" s="58"/>
      <c r="F1846" s="58"/>
      <c r="G1846" s="58"/>
      <c r="H1846" s="58"/>
      <c r="I1846" s="58"/>
      <c r="J1846" s="31"/>
      <c r="K1846" s="31"/>
    </row>
    <row r="1847" spans="2:11" ht="15.75" hidden="1">
      <c r="B1847" s="93" t="s">
        <v>59</v>
      </c>
      <c r="C1847" s="85"/>
      <c r="D1847" s="85"/>
      <c r="E1847" s="85"/>
      <c r="F1847" s="85"/>
      <c r="G1847" s="85"/>
      <c r="H1847" s="85"/>
      <c r="I1847" s="85"/>
      <c r="J1847" s="85"/>
      <c r="K1847" s="85"/>
    </row>
    <row r="1848" spans="2:19" ht="15.75" hidden="1">
      <c r="B1848" s="12"/>
      <c r="C1848" s="22" t="s">
        <v>74</v>
      </c>
      <c r="D1848" s="22" t="s">
        <v>186</v>
      </c>
      <c r="E1848" s="22" t="s">
        <v>187</v>
      </c>
      <c r="F1848" s="22" t="s">
        <v>192</v>
      </c>
      <c r="G1848" s="22" t="s">
        <v>180</v>
      </c>
      <c r="H1848" s="22" t="s">
        <v>181</v>
      </c>
      <c r="I1848" s="22" t="s">
        <v>26</v>
      </c>
      <c r="J1848" s="84" t="s">
        <v>20</v>
      </c>
      <c r="K1848" s="70" t="s">
        <v>69</v>
      </c>
      <c r="L1848" s="70" t="s">
        <v>21</v>
      </c>
      <c r="M1848" s="70" t="s">
        <v>22</v>
      </c>
      <c r="N1848" s="70" t="s">
        <v>73</v>
      </c>
      <c r="O1848" s="70" t="s">
        <v>189</v>
      </c>
      <c r="P1848" s="70" t="s">
        <v>23</v>
      </c>
      <c r="Q1848" s="70" t="s">
        <v>190</v>
      </c>
      <c r="R1848" s="70" t="s">
        <v>24</v>
      </c>
      <c r="S1848" s="70" t="s">
        <v>191</v>
      </c>
    </row>
    <row r="1849" spans="2:19" ht="15.75" hidden="1">
      <c r="B1849" s="12" t="s">
        <v>208</v>
      </c>
      <c r="C1849" s="12">
        <v>1.3</v>
      </c>
      <c r="D1849" s="12">
        <v>0.7</v>
      </c>
      <c r="E1849" s="12">
        <v>0.9</v>
      </c>
      <c r="F1849" s="12">
        <v>1.4</v>
      </c>
      <c r="G1849" s="12">
        <v>0.6</v>
      </c>
      <c r="H1849" s="12">
        <v>0.2</v>
      </c>
      <c r="I1849" s="12">
        <v>1</v>
      </c>
      <c r="J1849" s="12">
        <v>1.3</v>
      </c>
      <c r="K1849" s="21">
        <v>1.1</v>
      </c>
      <c r="L1849" s="21">
        <v>1.5</v>
      </c>
      <c r="M1849" s="21">
        <v>5.2</v>
      </c>
      <c r="N1849" s="21">
        <v>0</v>
      </c>
      <c r="O1849" s="21">
        <v>0.2</v>
      </c>
      <c r="P1849" s="21">
        <v>1.1</v>
      </c>
      <c r="Q1849" s="21">
        <v>0.3</v>
      </c>
      <c r="R1849" s="21">
        <v>0.4</v>
      </c>
      <c r="S1849" s="21">
        <v>0.3</v>
      </c>
    </row>
    <row r="1850" spans="2:19" ht="15.75" hidden="1">
      <c r="B1850" s="12" t="s">
        <v>209</v>
      </c>
      <c r="C1850" s="12">
        <v>2.2</v>
      </c>
      <c r="D1850" s="12">
        <v>2.2</v>
      </c>
      <c r="E1850" s="12">
        <v>1.8</v>
      </c>
      <c r="F1850" s="12">
        <v>0.5</v>
      </c>
      <c r="G1850" s="12">
        <v>3.9</v>
      </c>
      <c r="H1850" s="12">
        <v>1.3</v>
      </c>
      <c r="I1850" s="12">
        <v>1</v>
      </c>
      <c r="J1850" s="12">
        <v>3.8</v>
      </c>
      <c r="K1850" s="21">
        <v>2.1</v>
      </c>
      <c r="L1850" s="21">
        <v>2.1</v>
      </c>
      <c r="M1850" s="21">
        <v>1</v>
      </c>
      <c r="N1850" s="21">
        <v>2.1</v>
      </c>
      <c r="O1850" s="21">
        <v>0.3</v>
      </c>
      <c r="P1850" s="21">
        <v>2.8</v>
      </c>
      <c r="Q1850" s="21">
        <v>0.6</v>
      </c>
      <c r="R1850" s="21">
        <v>6.7</v>
      </c>
      <c r="S1850" s="21">
        <v>1.1</v>
      </c>
    </row>
    <row r="1851" spans="2:19" ht="15.75" hidden="1">
      <c r="B1851" s="12" t="s">
        <v>210</v>
      </c>
      <c r="C1851" s="12">
        <v>1.8</v>
      </c>
      <c r="D1851" s="12">
        <v>1.8</v>
      </c>
      <c r="E1851" s="12">
        <v>1.5</v>
      </c>
      <c r="F1851" s="12">
        <v>2.1</v>
      </c>
      <c r="G1851" s="12">
        <v>3</v>
      </c>
      <c r="H1851" s="12">
        <v>1.5</v>
      </c>
      <c r="I1851" s="12">
        <v>0.4</v>
      </c>
      <c r="J1851" s="12">
        <v>3.8</v>
      </c>
      <c r="K1851" s="21">
        <v>1.3</v>
      </c>
      <c r="L1851" s="21">
        <v>1.6</v>
      </c>
      <c r="M1851" s="21">
        <v>1.2</v>
      </c>
      <c r="N1851" s="21">
        <v>0.3</v>
      </c>
      <c r="O1851" s="21">
        <v>0.4</v>
      </c>
      <c r="P1851" s="21">
        <v>2.2</v>
      </c>
      <c r="Q1851" s="21">
        <v>0.9</v>
      </c>
      <c r="R1851" s="21">
        <v>4.1</v>
      </c>
      <c r="S1851" s="21">
        <v>0.3</v>
      </c>
    </row>
    <row r="1852" spans="2:19" ht="15.75" hidden="1">
      <c r="B1852" s="12" t="s">
        <v>211</v>
      </c>
      <c r="C1852" s="12">
        <v>16.5</v>
      </c>
      <c r="D1852" s="12">
        <v>17.1</v>
      </c>
      <c r="E1852" s="12">
        <v>14.6</v>
      </c>
      <c r="F1852" s="12">
        <v>21.5</v>
      </c>
      <c r="G1852" s="12">
        <v>30.5</v>
      </c>
      <c r="H1852" s="12">
        <v>17.4</v>
      </c>
      <c r="I1852" s="12">
        <v>13.6</v>
      </c>
      <c r="J1852" s="12">
        <v>5.8</v>
      </c>
      <c r="K1852" s="21">
        <v>19.4</v>
      </c>
      <c r="L1852" s="21">
        <v>26.7</v>
      </c>
      <c r="M1852" s="21">
        <v>16</v>
      </c>
      <c r="N1852" s="21">
        <v>17.1</v>
      </c>
      <c r="O1852" s="21">
        <v>8.7</v>
      </c>
      <c r="P1852" s="21">
        <v>11.2</v>
      </c>
      <c r="Q1852" s="21">
        <v>6.9</v>
      </c>
      <c r="R1852" s="21">
        <v>12.4</v>
      </c>
      <c r="S1852" s="21">
        <v>7.8</v>
      </c>
    </row>
    <row r="1853" spans="2:19" ht="15.75" hidden="1">
      <c r="B1853" s="12" t="s">
        <v>212</v>
      </c>
      <c r="C1853" s="12">
        <v>8.7</v>
      </c>
      <c r="D1853" s="12">
        <v>8.1</v>
      </c>
      <c r="E1853" s="12">
        <v>8.1</v>
      </c>
      <c r="F1853" s="12">
        <v>14</v>
      </c>
      <c r="G1853" s="12">
        <v>12.4</v>
      </c>
      <c r="H1853" s="12">
        <v>5.7</v>
      </c>
      <c r="I1853" s="12">
        <v>9.8</v>
      </c>
      <c r="J1853" s="12">
        <v>3.2</v>
      </c>
      <c r="K1853" s="21">
        <v>8.3</v>
      </c>
      <c r="L1853" s="21">
        <v>8.4</v>
      </c>
      <c r="M1853" s="21">
        <v>6.6</v>
      </c>
      <c r="N1853" s="21">
        <v>7.3</v>
      </c>
      <c r="O1853" s="21">
        <v>3.9</v>
      </c>
      <c r="P1853" s="21">
        <v>6.3</v>
      </c>
      <c r="Q1853" s="21">
        <v>2.6</v>
      </c>
      <c r="R1853" s="21">
        <v>6.8</v>
      </c>
      <c r="S1853" s="21">
        <v>5.4</v>
      </c>
    </row>
    <row r="1854" spans="2:19" ht="15.75" hidden="1">
      <c r="B1854" s="12" t="s">
        <v>213</v>
      </c>
      <c r="C1854" s="12">
        <v>6.1</v>
      </c>
      <c r="D1854" s="12">
        <v>6</v>
      </c>
      <c r="E1854" s="12">
        <v>5.2</v>
      </c>
      <c r="F1854" s="12">
        <v>10.1</v>
      </c>
      <c r="G1854" s="12">
        <v>9.5</v>
      </c>
      <c r="H1854" s="12">
        <v>7.4</v>
      </c>
      <c r="I1854" s="12">
        <v>10.9</v>
      </c>
      <c r="J1854" s="12">
        <v>6.4</v>
      </c>
      <c r="K1854" s="21">
        <v>5.9</v>
      </c>
      <c r="L1854" s="21">
        <v>6.6</v>
      </c>
      <c r="M1854" s="21">
        <v>8.5</v>
      </c>
      <c r="N1854" s="21">
        <v>11.2</v>
      </c>
      <c r="O1854" s="21">
        <v>2.2</v>
      </c>
      <c r="P1854" s="21">
        <v>3.4</v>
      </c>
      <c r="Q1854" s="21">
        <v>1.1</v>
      </c>
      <c r="R1854" s="21">
        <v>3.6</v>
      </c>
      <c r="S1854" s="21">
        <v>6.6</v>
      </c>
    </row>
    <row r="1855" spans="2:19" ht="15.75" hidden="1">
      <c r="B1855" s="12" t="s">
        <v>214</v>
      </c>
      <c r="C1855" s="12">
        <v>6.6</v>
      </c>
      <c r="D1855" s="12">
        <v>5.9</v>
      </c>
      <c r="E1855" s="12">
        <v>6</v>
      </c>
      <c r="F1855" s="12">
        <v>4.1</v>
      </c>
      <c r="G1855" s="12">
        <v>6.3</v>
      </c>
      <c r="H1855" s="12">
        <v>8.1</v>
      </c>
      <c r="I1855" s="12">
        <v>5.5</v>
      </c>
      <c r="J1855" s="12">
        <v>6.3</v>
      </c>
      <c r="K1855" s="21">
        <v>6.9</v>
      </c>
      <c r="L1855" s="21">
        <v>7.3</v>
      </c>
      <c r="M1855" s="21">
        <v>90.9</v>
      </c>
      <c r="N1855" s="21">
        <v>1</v>
      </c>
      <c r="O1855" s="21">
        <v>4.1</v>
      </c>
      <c r="P1855" s="21">
        <v>6.5</v>
      </c>
      <c r="Q1855" s="21">
        <v>3</v>
      </c>
      <c r="R1855" s="21">
        <v>6.5</v>
      </c>
      <c r="S1855" s="21">
        <v>2.5</v>
      </c>
    </row>
    <row r="1856" spans="2:11" ht="15.75" hidden="1">
      <c r="B1856" s="58"/>
      <c r="C1856" s="58"/>
      <c r="D1856" s="58"/>
      <c r="E1856" s="58"/>
      <c r="F1856" s="58"/>
      <c r="G1856" s="58"/>
      <c r="H1856" s="58"/>
      <c r="I1856" s="58"/>
      <c r="J1856" s="31"/>
      <c r="K1856" s="31"/>
    </row>
    <row r="1857" spans="2:11" ht="15.75" hidden="1">
      <c r="B1857" s="93" t="s">
        <v>60</v>
      </c>
      <c r="C1857" s="85"/>
      <c r="D1857" s="85"/>
      <c r="E1857" s="85"/>
      <c r="F1857" s="85"/>
      <c r="G1857" s="85"/>
      <c r="H1857" s="85"/>
      <c r="I1857" s="85"/>
      <c r="J1857" s="85"/>
      <c r="K1857" s="85"/>
    </row>
    <row r="1858" spans="2:19" ht="15.75" hidden="1">
      <c r="B1858" s="12"/>
      <c r="C1858" s="22" t="s">
        <v>74</v>
      </c>
      <c r="D1858" s="22" t="s">
        <v>186</v>
      </c>
      <c r="E1858" s="22" t="s">
        <v>187</v>
      </c>
      <c r="F1858" s="22" t="s">
        <v>192</v>
      </c>
      <c r="G1858" s="22" t="s">
        <v>180</v>
      </c>
      <c r="H1858" s="22" t="s">
        <v>181</v>
      </c>
      <c r="I1858" s="22" t="s">
        <v>26</v>
      </c>
      <c r="J1858" s="84" t="s">
        <v>20</v>
      </c>
      <c r="K1858" s="70" t="s">
        <v>69</v>
      </c>
      <c r="L1858" s="70" t="s">
        <v>21</v>
      </c>
      <c r="M1858" s="70" t="s">
        <v>22</v>
      </c>
      <c r="N1858" s="70" t="s">
        <v>73</v>
      </c>
      <c r="O1858" s="70" t="s">
        <v>189</v>
      </c>
      <c r="P1858" s="70" t="s">
        <v>23</v>
      </c>
      <c r="Q1858" s="70" t="s">
        <v>190</v>
      </c>
      <c r="R1858" s="70" t="s">
        <v>24</v>
      </c>
      <c r="S1858" s="70" t="s">
        <v>191</v>
      </c>
    </row>
    <row r="1859" spans="2:19" ht="15.75" hidden="1">
      <c r="B1859" s="12" t="s">
        <v>208</v>
      </c>
      <c r="C1859" s="12">
        <v>1.2</v>
      </c>
      <c r="D1859" s="12">
        <v>0.8</v>
      </c>
      <c r="E1859" s="12">
        <v>0.8</v>
      </c>
      <c r="F1859" s="12">
        <v>0.7</v>
      </c>
      <c r="G1859" s="12">
        <v>1.4</v>
      </c>
      <c r="H1859" s="12">
        <v>0.6</v>
      </c>
      <c r="I1859" s="12">
        <v>0.2</v>
      </c>
      <c r="J1859" s="12">
        <v>2.1</v>
      </c>
      <c r="K1859" s="21">
        <v>0.4</v>
      </c>
      <c r="L1859" s="21">
        <v>0.8</v>
      </c>
      <c r="M1859" s="21">
        <v>5.2</v>
      </c>
      <c r="N1859" s="21">
        <v>0</v>
      </c>
      <c r="O1859" s="21">
        <v>0.1</v>
      </c>
      <c r="P1859" s="21">
        <v>0.9</v>
      </c>
      <c r="Q1859" s="21">
        <v>0.2</v>
      </c>
      <c r="R1859" s="21">
        <v>0.2</v>
      </c>
      <c r="S1859" s="21">
        <v>0.5</v>
      </c>
    </row>
    <row r="1860" spans="2:19" ht="15.75" hidden="1">
      <c r="B1860" s="12" t="s">
        <v>209</v>
      </c>
      <c r="C1860" s="12">
        <v>1.7</v>
      </c>
      <c r="D1860" s="12">
        <v>1.8</v>
      </c>
      <c r="E1860" s="12">
        <v>1.4</v>
      </c>
      <c r="F1860" s="12">
        <v>0.2</v>
      </c>
      <c r="G1860" s="12">
        <v>4</v>
      </c>
      <c r="H1860" s="12">
        <v>0.9</v>
      </c>
      <c r="I1860" s="12">
        <v>1.1</v>
      </c>
      <c r="J1860" s="12">
        <v>4.2</v>
      </c>
      <c r="K1860" s="21">
        <v>1.6</v>
      </c>
      <c r="L1860" s="21">
        <v>0.9</v>
      </c>
      <c r="M1860" s="21">
        <v>2.7</v>
      </c>
      <c r="N1860" s="21">
        <v>2.1</v>
      </c>
      <c r="O1860" s="21">
        <v>0.1</v>
      </c>
      <c r="P1860" s="21">
        <v>2</v>
      </c>
      <c r="Q1860" s="21">
        <v>0.2</v>
      </c>
      <c r="R1860" s="21">
        <v>3</v>
      </c>
      <c r="S1860" s="21">
        <v>1</v>
      </c>
    </row>
    <row r="1861" spans="2:19" ht="15.75" hidden="1">
      <c r="B1861" s="12" t="s">
        <v>210</v>
      </c>
      <c r="C1861" s="12">
        <v>1.5</v>
      </c>
      <c r="D1861" s="12">
        <v>1.7</v>
      </c>
      <c r="E1861" s="12">
        <v>1.2</v>
      </c>
      <c r="F1861" s="12">
        <v>1.4</v>
      </c>
      <c r="G1861" s="12">
        <v>3.6</v>
      </c>
      <c r="H1861" s="12">
        <v>1</v>
      </c>
      <c r="I1861" s="12">
        <v>0.4</v>
      </c>
      <c r="J1861" s="12">
        <v>3.4</v>
      </c>
      <c r="K1861" s="21">
        <v>1.1</v>
      </c>
      <c r="L1861" s="21">
        <v>1.3</v>
      </c>
      <c r="M1861" s="21">
        <v>0.4</v>
      </c>
      <c r="N1861" s="21">
        <v>0.6</v>
      </c>
      <c r="O1861" s="21">
        <v>0.4</v>
      </c>
      <c r="P1861" s="21">
        <v>1.5</v>
      </c>
      <c r="Q1861" s="21">
        <v>1</v>
      </c>
      <c r="R1861" s="21">
        <v>3.1</v>
      </c>
      <c r="S1861" s="21">
        <v>1</v>
      </c>
    </row>
    <row r="1862" spans="2:19" ht="15.75" hidden="1">
      <c r="B1862" s="12" t="s">
        <v>211</v>
      </c>
      <c r="C1862" s="12">
        <v>15.4</v>
      </c>
      <c r="D1862" s="12">
        <v>15.6</v>
      </c>
      <c r="E1862" s="12">
        <v>14.1</v>
      </c>
      <c r="F1862" s="12">
        <v>13.2</v>
      </c>
      <c r="G1862" s="12">
        <v>28.4</v>
      </c>
      <c r="H1862" s="12">
        <v>14.7</v>
      </c>
      <c r="I1862" s="12">
        <v>14.3</v>
      </c>
      <c r="J1862" s="12">
        <v>4.5</v>
      </c>
      <c r="K1862" s="21">
        <v>17.6</v>
      </c>
      <c r="L1862" s="21">
        <v>24.8</v>
      </c>
      <c r="M1862" s="21">
        <v>16.9</v>
      </c>
      <c r="N1862" s="21">
        <v>18</v>
      </c>
      <c r="O1862" s="21">
        <v>7</v>
      </c>
      <c r="P1862" s="21">
        <v>11.1</v>
      </c>
      <c r="Q1862" s="21">
        <v>6.8</v>
      </c>
      <c r="R1862" s="21">
        <v>11.7</v>
      </c>
      <c r="S1862" s="21">
        <v>11</v>
      </c>
    </row>
    <row r="1863" spans="2:19" ht="15.75" hidden="1">
      <c r="B1863" s="12" t="s">
        <v>212</v>
      </c>
      <c r="C1863" s="12">
        <v>8.3</v>
      </c>
      <c r="D1863" s="12">
        <v>7.8</v>
      </c>
      <c r="E1863" s="12">
        <v>8.3</v>
      </c>
      <c r="F1863" s="12">
        <v>10.5</v>
      </c>
      <c r="G1863" s="12">
        <v>12.8</v>
      </c>
      <c r="H1863" s="12">
        <v>5.7</v>
      </c>
      <c r="I1863" s="12">
        <v>8.7</v>
      </c>
      <c r="J1863" s="12">
        <v>12.9</v>
      </c>
      <c r="K1863" s="21">
        <v>8.1</v>
      </c>
      <c r="L1863" s="21">
        <v>7.8</v>
      </c>
      <c r="M1863" s="21">
        <v>3.4</v>
      </c>
      <c r="N1863" s="21">
        <v>13.1</v>
      </c>
      <c r="O1863" s="21">
        <v>2.2</v>
      </c>
      <c r="P1863" s="21">
        <v>5</v>
      </c>
      <c r="Q1863" s="21">
        <v>1.9</v>
      </c>
      <c r="R1863" s="21">
        <v>5.1</v>
      </c>
      <c r="S1863" s="21">
        <v>4.4</v>
      </c>
    </row>
    <row r="1864" spans="2:19" ht="15.75" hidden="1">
      <c r="B1864" s="12" t="s">
        <v>213</v>
      </c>
      <c r="C1864" s="12">
        <v>5.9</v>
      </c>
      <c r="D1864" s="12">
        <v>5.9</v>
      </c>
      <c r="E1864" s="12">
        <v>5.2</v>
      </c>
      <c r="F1864" s="12">
        <v>5.5</v>
      </c>
      <c r="G1864" s="12">
        <v>9.3</v>
      </c>
      <c r="H1864" s="12">
        <v>4.8</v>
      </c>
      <c r="I1864" s="12">
        <v>8.4</v>
      </c>
      <c r="J1864" s="12">
        <v>12.5</v>
      </c>
      <c r="K1864" s="21">
        <v>5.9</v>
      </c>
      <c r="L1864" s="21">
        <v>7.3</v>
      </c>
      <c r="M1864" s="21">
        <v>5.8</v>
      </c>
      <c r="N1864" s="21">
        <v>6.9</v>
      </c>
      <c r="O1864" s="21">
        <v>1.7</v>
      </c>
      <c r="P1864" s="21">
        <v>2.7</v>
      </c>
      <c r="Q1864" s="21">
        <v>1.5</v>
      </c>
      <c r="R1864" s="21">
        <v>3.7</v>
      </c>
      <c r="S1864" s="21">
        <v>4.1</v>
      </c>
    </row>
    <row r="1865" spans="2:19" ht="15.75" hidden="1">
      <c r="B1865" s="12" t="s">
        <v>214</v>
      </c>
      <c r="C1865" s="12">
        <v>7.5</v>
      </c>
      <c r="D1865" s="12">
        <v>6.9</v>
      </c>
      <c r="E1865" s="12">
        <v>6.1</v>
      </c>
      <c r="F1865" s="12">
        <v>3.7</v>
      </c>
      <c r="G1865" s="12">
        <v>6.7</v>
      </c>
      <c r="H1865" s="12">
        <v>5.8</v>
      </c>
      <c r="I1865" s="12">
        <v>3.7</v>
      </c>
      <c r="J1865" s="12">
        <v>15.6</v>
      </c>
      <c r="K1865" s="21">
        <v>6.7</v>
      </c>
      <c r="L1865" s="21">
        <v>6.7</v>
      </c>
      <c r="M1865" s="21">
        <v>3.9</v>
      </c>
      <c r="N1865" s="21">
        <v>4.4</v>
      </c>
      <c r="O1865" s="21">
        <v>3.7</v>
      </c>
      <c r="P1865" s="21">
        <v>5</v>
      </c>
      <c r="Q1865" s="21">
        <v>5.4</v>
      </c>
      <c r="R1865" s="21">
        <v>8.5</v>
      </c>
      <c r="S1865" s="21">
        <v>3.4</v>
      </c>
    </row>
    <row r="1866" spans="2:11" ht="12" customHeight="1" hidden="1">
      <c r="B1866" s="58"/>
      <c r="C1866" s="58"/>
      <c r="D1866" s="58"/>
      <c r="E1866" s="58"/>
      <c r="F1866" s="58"/>
      <c r="G1866" s="58"/>
      <c r="H1866" s="58"/>
      <c r="I1866" s="58"/>
      <c r="J1866" s="31"/>
      <c r="K1866" s="31"/>
    </row>
    <row r="1867" spans="2:11" s="127" customFormat="1" ht="15.75" hidden="1">
      <c r="B1867" s="93" t="s">
        <v>340</v>
      </c>
      <c r="C1867" s="125"/>
      <c r="D1867" s="125"/>
      <c r="E1867" s="125"/>
      <c r="F1867" s="125"/>
      <c r="G1867" s="125"/>
      <c r="H1867" s="125"/>
      <c r="I1867" s="125"/>
      <c r="J1867" s="125"/>
      <c r="K1867" s="125"/>
    </row>
    <row r="1868" spans="2:19" s="127" customFormat="1" ht="15.75" hidden="1">
      <c r="B1868" s="12"/>
      <c r="C1868" s="22" t="s">
        <v>74</v>
      </c>
      <c r="D1868" s="22" t="s">
        <v>186</v>
      </c>
      <c r="E1868" s="22" t="s">
        <v>187</v>
      </c>
      <c r="F1868" s="22" t="s">
        <v>192</v>
      </c>
      <c r="G1868" s="22" t="s">
        <v>180</v>
      </c>
      <c r="H1868" s="22" t="s">
        <v>181</v>
      </c>
      <c r="I1868" s="22" t="s">
        <v>26</v>
      </c>
      <c r="J1868" s="84" t="s">
        <v>20</v>
      </c>
      <c r="K1868" s="70" t="s">
        <v>69</v>
      </c>
      <c r="L1868" s="70" t="s">
        <v>21</v>
      </c>
      <c r="M1868" s="70" t="s">
        <v>22</v>
      </c>
      <c r="N1868" s="70" t="s">
        <v>73</v>
      </c>
      <c r="O1868" s="70" t="s">
        <v>189</v>
      </c>
      <c r="P1868" s="70" t="s">
        <v>23</v>
      </c>
      <c r="Q1868" s="70" t="s">
        <v>190</v>
      </c>
      <c r="R1868" s="70" t="s">
        <v>24</v>
      </c>
      <c r="S1868" s="70" t="s">
        <v>191</v>
      </c>
    </row>
    <row r="1869" spans="2:19" s="127" customFormat="1" ht="15.75" hidden="1">
      <c r="B1869" s="12" t="s">
        <v>208</v>
      </c>
      <c r="C1869" s="12">
        <v>1</v>
      </c>
      <c r="D1869" s="12">
        <v>0.8</v>
      </c>
      <c r="E1869" s="12">
        <v>0.7</v>
      </c>
      <c r="F1869" s="12">
        <v>0.4</v>
      </c>
      <c r="G1869" s="12">
        <v>1.6</v>
      </c>
      <c r="H1869" s="12">
        <v>0.9</v>
      </c>
      <c r="I1869" s="12">
        <v>1</v>
      </c>
      <c r="J1869" s="12">
        <v>1.1</v>
      </c>
      <c r="K1869" s="21">
        <v>0.4</v>
      </c>
      <c r="L1869" s="21">
        <v>0.4</v>
      </c>
      <c r="M1869" s="21">
        <v>3.7</v>
      </c>
      <c r="N1869" s="21">
        <v>0.5</v>
      </c>
      <c r="O1869" s="21">
        <v>0.1</v>
      </c>
      <c r="P1869" s="21">
        <v>0.7</v>
      </c>
      <c r="Q1869" s="21">
        <v>0.4</v>
      </c>
      <c r="R1869" s="21">
        <v>0.1</v>
      </c>
      <c r="S1869" s="21">
        <v>0.1</v>
      </c>
    </row>
    <row r="1870" spans="2:19" s="127" customFormat="1" ht="15.75" hidden="1">
      <c r="B1870" s="12" t="s">
        <v>209</v>
      </c>
      <c r="C1870" s="12">
        <v>1.5</v>
      </c>
      <c r="D1870" s="12">
        <v>1.6</v>
      </c>
      <c r="E1870" s="12">
        <v>1.3</v>
      </c>
      <c r="F1870" s="12">
        <v>2.7</v>
      </c>
      <c r="G1870" s="12">
        <v>3.2</v>
      </c>
      <c r="H1870" s="12">
        <v>0.8</v>
      </c>
      <c r="I1870" s="12">
        <v>2.6</v>
      </c>
      <c r="J1870" s="12">
        <v>2.5</v>
      </c>
      <c r="K1870" s="21">
        <v>1.1</v>
      </c>
      <c r="L1870" s="21">
        <v>0.8</v>
      </c>
      <c r="M1870" s="21">
        <v>4</v>
      </c>
      <c r="N1870" s="21">
        <v>1.6</v>
      </c>
      <c r="O1870" s="21">
        <v>0.1</v>
      </c>
      <c r="P1870" s="21">
        <v>1.1</v>
      </c>
      <c r="Q1870" s="21">
        <v>0.6</v>
      </c>
      <c r="R1870" s="21">
        <v>3.3</v>
      </c>
      <c r="S1870" s="21">
        <v>0.9</v>
      </c>
    </row>
    <row r="1871" spans="2:19" s="127" customFormat="1" ht="15.75" hidden="1">
      <c r="B1871" s="12" t="s">
        <v>210</v>
      </c>
      <c r="C1871" s="12">
        <v>1.9</v>
      </c>
      <c r="D1871" s="12">
        <v>2.2</v>
      </c>
      <c r="E1871" s="12">
        <v>1.4</v>
      </c>
      <c r="F1871" s="12">
        <v>2.6</v>
      </c>
      <c r="G1871" s="12">
        <v>3.9</v>
      </c>
      <c r="H1871" s="12">
        <v>1.6</v>
      </c>
      <c r="I1871" s="12">
        <v>1.9</v>
      </c>
      <c r="J1871" s="12">
        <v>2.7</v>
      </c>
      <c r="K1871" s="21">
        <v>1.1</v>
      </c>
      <c r="L1871" s="21">
        <v>0.8</v>
      </c>
      <c r="M1871" s="21">
        <v>3.4</v>
      </c>
      <c r="N1871" s="21">
        <v>5.7</v>
      </c>
      <c r="O1871" s="21">
        <v>2.5</v>
      </c>
      <c r="P1871" s="21">
        <v>1.4</v>
      </c>
      <c r="Q1871" s="21">
        <v>1.1</v>
      </c>
      <c r="R1871" s="21">
        <v>2.3</v>
      </c>
      <c r="S1871" s="21">
        <v>1.4</v>
      </c>
    </row>
    <row r="1872" spans="2:19" s="127" customFormat="1" ht="15.75" hidden="1">
      <c r="B1872" s="12" t="s">
        <v>211</v>
      </c>
      <c r="C1872" s="12">
        <v>14.7</v>
      </c>
      <c r="D1872" s="12">
        <v>14.4</v>
      </c>
      <c r="E1872" s="12">
        <v>13.4</v>
      </c>
      <c r="F1872" s="12">
        <v>12.2</v>
      </c>
      <c r="G1872" s="12">
        <v>26.2</v>
      </c>
      <c r="H1872" s="12">
        <v>14.5</v>
      </c>
      <c r="I1872" s="12">
        <v>14.9</v>
      </c>
      <c r="J1872" s="12">
        <v>5.4</v>
      </c>
      <c r="K1872" s="21">
        <v>15.2</v>
      </c>
      <c r="L1872" s="21">
        <v>19.1</v>
      </c>
      <c r="M1872" s="21">
        <v>11.7</v>
      </c>
      <c r="N1872" s="21">
        <v>10.3</v>
      </c>
      <c r="O1872" s="21">
        <v>11.7</v>
      </c>
      <c r="P1872" s="21">
        <v>11.8</v>
      </c>
      <c r="Q1872" s="21">
        <v>7.4</v>
      </c>
      <c r="R1872" s="21">
        <v>10.5</v>
      </c>
      <c r="S1872" s="21">
        <v>11.2</v>
      </c>
    </row>
    <row r="1873" spans="2:19" s="127" customFormat="1" ht="15.75" hidden="1">
      <c r="B1873" s="12" t="s">
        <v>212</v>
      </c>
      <c r="C1873" s="12">
        <v>7.2</v>
      </c>
      <c r="D1873" s="12">
        <v>7.5</v>
      </c>
      <c r="E1873" s="12">
        <v>7.1</v>
      </c>
      <c r="F1873" s="12">
        <v>12.1</v>
      </c>
      <c r="G1873" s="12">
        <v>11.2</v>
      </c>
      <c r="H1873" s="12">
        <v>2.9</v>
      </c>
      <c r="I1873" s="12">
        <v>14</v>
      </c>
      <c r="J1873" s="12">
        <v>19</v>
      </c>
      <c r="K1873" s="21">
        <v>6.7</v>
      </c>
      <c r="L1873" s="21">
        <v>7.1</v>
      </c>
      <c r="M1873" s="21">
        <v>5</v>
      </c>
      <c r="N1873" s="21">
        <v>11</v>
      </c>
      <c r="O1873" s="21">
        <v>4.6</v>
      </c>
      <c r="P1873" s="21">
        <v>5.1</v>
      </c>
      <c r="Q1873" s="21">
        <v>2</v>
      </c>
      <c r="R1873" s="21">
        <v>5.3</v>
      </c>
      <c r="S1873" s="21">
        <v>4.1</v>
      </c>
    </row>
    <row r="1874" spans="2:19" s="127" customFormat="1" ht="15.75" hidden="1">
      <c r="B1874" s="12" t="s">
        <v>213</v>
      </c>
      <c r="C1874" s="12">
        <v>5.7</v>
      </c>
      <c r="D1874" s="12">
        <v>6.7</v>
      </c>
      <c r="E1874" s="12">
        <v>4.7</v>
      </c>
      <c r="F1874" s="12">
        <v>7</v>
      </c>
      <c r="G1874" s="12">
        <v>7.9</v>
      </c>
      <c r="H1874" s="12">
        <v>6.8</v>
      </c>
      <c r="I1874" s="12">
        <v>16.5</v>
      </c>
      <c r="J1874" s="12">
        <v>7.3</v>
      </c>
      <c r="K1874" s="21">
        <v>3.3</v>
      </c>
      <c r="L1874" s="21">
        <v>5</v>
      </c>
      <c r="M1874" s="21">
        <v>2.6</v>
      </c>
      <c r="N1874" s="21">
        <v>6.3</v>
      </c>
      <c r="O1874" s="21">
        <v>2.8</v>
      </c>
      <c r="P1874" s="21">
        <v>2.3</v>
      </c>
      <c r="Q1874" s="21">
        <v>1.5</v>
      </c>
      <c r="R1874" s="21">
        <v>3.2</v>
      </c>
      <c r="S1874" s="21">
        <v>4.4</v>
      </c>
    </row>
    <row r="1875" spans="2:19" s="127" customFormat="1" ht="15.75" hidden="1">
      <c r="B1875" s="12" t="s">
        <v>214</v>
      </c>
      <c r="C1875" s="12">
        <v>8</v>
      </c>
      <c r="D1875" s="12">
        <v>7.1</v>
      </c>
      <c r="E1875" s="12">
        <v>7</v>
      </c>
      <c r="F1875" s="12">
        <v>5.6</v>
      </c>
      <c r="G1875" s="12">
        <v>9.1</v>
      </c>
      <c r="H1875" s="12">
        <v>8.4</v>
      </c>
      <c r="I1875" s="12">
        <v>8.8</v>
      </c>
      <c r="J1875" s="12">
        <v>18</v>
      </c>
      <c r="K1875" s="21">
        <v>8.5</v>
      </c>
      <c r="L1875" s="21">
        <v>8.4</v>
      </c>
      <c r="M1875" s="21">
        <v>8.8</v>
      </c>
      <c r="N1875" s="21">
        <v>3.7</v>
      </c>
      <c r="O1875" s="21">
        <v>5.4</v>
      </c>
      <c r="P1875" s="21">
        <v>3</v>
      </c>
      <c r="Q1875" s="21">
        <v>5.9</v>
      </c>
      <c r="R1875" s="21">
        <v>8.7</v>
      </c>
      <c r="S1875" s="21">
        <v>2.1</v>
      </c>
    </row>
    <row r="1876" spans="2:11" s="127" customFormat="1" ht="12" customHeight="1" hidden="1">
      <c r="B1876" s="58"/>
      <c r="C1876" s="58"/>
      <c r="D1876" s="58"/>
      <c r="E1876" s="58"/>
      <c r="F1876" s="58"/>
      <c r="G1876" s="58"/>
      <c r="H1876" s="58"/>
      <c r="I1876" s="58"/>
      <c r="J1876" s="31"/>
      <c r="K1876" s="31"/>
    </row>
    <row r="1877" spans="1:22" ht="179.25" customHeight="1">
      <c r="A1877" s="23"/>
      <c r="B1877" s="335" t="s">
        <v>549</v>
      </c>
      <c r="C1877" s="321"/>
      <c r="D1877" s="321"/>
      <c r="E1877" s="321"/>
      <c r="F1877" s="321"/>
      <c r="G1877" s="321"/>
      <c r="H1877" s="321"/>
      <c r="I1877" s="321"/>
      <c r="J1877" s="321"/>
      <c r="K1877" s="321"/>
      <c r="L1877" s="321"/>
      <c r="M1877" s="321"/>
      <c r="N1877" s="323"/>
      <c r="O1877" s="323"/>
      <c r="P1877" s="323"/>
      <c r="Q1877" s="323"/>
      <c r="R1877" s="323"/>
      <c r="S1877" s="323"/>
      <c r="T1877" s="323"/>
      <c r="U1877" s="323"/>
      <c r="V1877" s="323"/>
    </row>
    <row r="1878" spans="2:11" ht="15.75">
      <c r="B1878" s="58"/>
      <c r="C1878" s="58"/>
      <c r="D1878" s="58"/>
      <c r="E1878" s="58"/>
      <c r="F1878" s="58"/>
      <c r="G1878" s="58"/>
      <c r="H1878" s="58"/>
      <c r="I1878" s="58"/>
      <c r="J1878" s="31"/>
      <c r="K1878" s="31"/>
    </row>
    <row r="1879" spans="2:11" ht="15.75">
      <c r="B1879" s="263" t="s">
        <v>355</v>
      </c>
      <c r="C1879" s="58"/>
      <c r="D1879" s="58"/>
      <c r="E1879" s="58"/>
      <c r="F1879" s="58"/>
      <c r="G1879" s="58"/>
      <c r="H1879" s="58"/>
      <c r="I1879" s="58"/>
      <c r="J1879" s="31"/>
      <c r="K1879" s="31"/>
    </row>
    <row r="1880" spans="2:13" ht="15.75" hidden="1">
      <c r="B1880" s="341" t="s">
        <v>442</v>
      </c>
      <c r="C1880" s="328"/>
      <c r="D1880" s="328"/>
      <c r="E1880" s="328"/>
      <c r="F1880" s="328"/>
      <c r="G1880" s="328"/>
      <c r="H1880" s="328"/>
      <c r="I1880" s="328"/>
      <c r="J1880" s="328"/>
      <c r="K1880" s="328"/>
      <c r="L1880" s="328"/>
      <c r="M1880" s="328"/>
    </row>
    <row r="1881" spans="1:20" ht="15.75" hidden="1">
      <c r="A1881" s="34"/>
      <c r="B1881" s="12"/>
      <c r="C1881" s="22" t="s">
        <v>74</v>
      </c>
      <c r="D1881" s="22" t="s">
        <v>186</v>
      </c>
      <c r="E1881" s="22" t="s">
        <v>187</v>
      </c>
      <c r="F1881" s="22" t="s">
        <v>192</v>
      </c>
      <c r="G1881" s="35" t="s">
        <v>180</v>
      </c>
      <c r="H1881" s="35" t="s">
        <v>181</v>
      </c>
      <c r="I1881" s="35" t="s">
        <v>26</v>
      </c>
      <c r="J1881" s="12" t="s">
        <v>20</v>
      </c>
      <c r="K1881" s="21" t="s">
        <v>69</v>
      </c>
      <c r="L1881" s="21" t="s">
        <v>21</v>
      </c>
      <c r="M1881" s="21" t="s">
        <v>22</v>
      </c>
      <c r="N1881" s="21" t="s">
        <v>73</v>
      </c>
      <c r="O1881" s="21" t="s">
        <v>189</v>
      </c>
      <c r="P1881" s="21" t="s">
        <v>23</v>
      </c>
      <c r="Q1881" s="21" t="s">
        <v>190</v>
      </c>
      <c r="R1881" s="21" t="s">
        <v>24</v>
      </c>
      <c r="S1881" s="21" t="s">
        <v>191</v>
      </c>
      <c r="T1881" s="21"/>
    </row>
    <row r="1882" spans="1:20" ht="15.75" hidden="1">
      <c r="A1882" s="34">
        <v>1</v>
      </c>
      <c r="B1882" s="12" t="str">
        <f>INDEX(B1849:B1855,$A$1882)</f>
        <v>Grade 6</v>
      </c>
      <c r="C1882" s="167">
        <f>INDEX(C1849:C1855,$A$1882)/100</f>
        <v>0.013000000000000001</v>
      </c>
      <c r="D1882" s="167">
        <f aca="true" t="shared" si="190" ref="D1882:S1882">INDEX(D1849:D1855,$A$1882)/100</f>
        <v>0.006999999999999999</v>
      </c>
      <c r="E1882" s="167">
        <f t="shared" si="190"/>
        <v>0.009000000000000001</v>
      </c>
      <c r="F1882" s="167">
        <f t="shared" si="190"/>
        <v>0.013999999999999999</v>
      </c>
      <c r="G1882" s="167">
        <f t="shared" si="190"/>
        <v>0.006</v>
      </c>
      <c r="H1882" s="167">
        <f t="shared" si="190"/>
        <v>0.002</v>
      </c>
      <c r="I1882" s="167">
        <f t="shared" si="190"/>
        <v>0.01</v>
      </c>
      <c r="J1882" s="167">
        <f t="shared" si="190"/>
        <v>0.013000000000000001</v>
      </c>
      <c r="K1882" s="167">
        <f t="shared" si="190"/>
        <v>0.011000000000000001</v>
      </c>
      <c r="L1882" s="167">
        <f t="shared" si="190"/>
        <v>0.015</v>
      </c>
      <c r="M1882" s="167">
        <f t="shared" si="190"/>
        <v>0.052000000000000005</v>
      </c>
      <c r="N1882" s="167">
        <f t="shared" si="190"/>
        <v>0</v>
      </c>
      <c r="O1882" s="167">
        <f t="shared" si="190"/>
        <v>0.002</v>
      </c>
      <c r="P1882" s="167">
        <f t="shared" si="190"/>
        <v>0.011000000000000001</v>
      </c>
      <c r="Q1882" s="167">
        <f t="shared" si="190"/>
        <v>0.003</v>
      </c>
      <c r="R1882" s="167">
        <f t="shared" si="190"/>
        <v>0.004</v>
      </c>
      <c r="S1882" s="167">
        <f t="shared" si="190"/>
        <v>0.003</v>
      </c>
      <c r="T1882" s="21" t="s">
        <v>198</v>
      </c>
    </row>
    <row r="1883" spans="1:20" ht="15.75" hidden="1">
      <c r="A1883" s="13"/>
      <c r="B1883" s="12" t="str">
        <f>INDEX(B1859:B1865,$A$1882)</f>
        <v>Grade 6</v>
      </c>
      <c r="C1883" s="167">
        <f>INDEX(C1859:C1865,$A$1882)/100</f>
        <v>0.012</v>
      </c>
      <c r="D1883" s="167">
        <f aca="true" t="shared" si="191" ref="D1883:S1883">INDEX(D1859:D1865,$A$1882)/100</f>
        <v>0.008</v>
      </c>
      <c r="E1883" s="167">
        <f t="shared" si="191"/>
        <v>0.008</v>
      </c>
      <c r="F1883" s="167">
        <f t="shared" si="191"/>
        <v>0.006999999999999999</v>
      </c>
      <c r="G1883" s="167">
        <f t="shared" si="191"/>
        <v>0.013999999999999999</v>
      </c>
      <c r="H1883" s="167">
        <f t="shared" si="191"/>
        <v>0.006</v>
      </c>
      <c r="I1883" s="167">
        <f t="shared" si="191"/>
        <v>0.002</v>
      </c>
      <c r="J1883" s="167">
        <f t="shared" si="191"/>
        <v>0.021</v>
      </c>
      <c r="K1883" s="167">
        <f t="shared" si="191"/>
        <v>0.004</v>
      </c>
      <c r="L1883" s="167">
        <f t="shared" si="191"/>
        <v>0.008</v>
      </c>
      <c r="M1883" s="167">
        <f t="shared" si="191"/>
        <v>0.052000000000000005</v>
      </c>
      <c r="N1883" s="167">
        <f t="shared" si="191"/>
        <v>0</v>
      </c>
      <c r="O1883" s="167">
        <f t="shared" si="191"/>
        <v>0.001</v>
      </c>
      <c r="P1883" s="167">
        <f t="shared" si="191"/>
        <v>0.009000000000000001</v>
      </c>
      <c r="Q1883" s="167">
        <f t="shared" si="191"/>
        <v>0.002</v>
      </c>
      <c r="R1883" s="167">
        <f t="shared" si="191"/>
        <v>0.002</v>
      </c>
      <c r="S1883" s="167">
        <f t="shared" si="191"/>
        <v>0.005</v>
      </c>
      <c r="T1883" s="21" t="s">
        <v>178</v>
      </c>
    </row>
    <row r="1884" spans="1:20" s="127" customFormat="1" ht="15.75" hidden="1">
      <c r="A1884" s="13"/>
      <c r="B1884" s="12" t="str">
        <f>INDEX(B1869:B1875,$A$1882)</f>
        <v>Grade 6</v>
      </c>
      <c r="C1884" s="167">
        <f>INDEX(C1869:C1875,$A$1882)/100</f>
        <v>0.01</v>
      </c>
      <c r="D1884" s="167">
        <f aca="true" t="shared" si="192" ref="D1884:S1884">INDEX(D1869:D1875,$A$1882)/100</f>
        <v>0.008</v>
      </c>
      <c r="E1884" s="167">
        <f t="shared" si="192"/>
        <v>0.006999999999999999</v>
      </c>
      <c r="F1884" s="167">
        <f t="shared" si="192"/>
        <v>0.004</v>
      </c>
      <c r="G1884" s="167">
        <f t="shared" si="192"/>
        <v>0.016</v>
      </c>
      <c r="H1884" s="167">
        <f t="shared" si="192"/>
        <v>0.009000000000000001</v>
      </c>
      <c r="I1884" s="167">
        <f t="shared" si="192"/>
        <v>0.01</v>
      </c>
      <c r="J1884" s="167">
        <f t="shared" si="192"/>
        <v>0.011000000000000001</v>
      </c>
      <c r="K1884" s="167">
        <f t="shared" si="192"/>
        <v>0.004</v>
      </c>
      <c r="L1884" s="167">
        <f t="shared" si="192"/>
        <v>0.004</v>
      </c>
      <c r="M1884" s="167">
        <f t="shared" si="192"/>
        <v>0.037000000000000005</v>
      </c>
      <c r="N1884" s="167">
        <f t="shared" si="192"/>
        <v>0.005</v>
      </c>
      <c r="O1884" s="167">
        <f t="shared" si="192"/>
        <v>0.001</v>
      </c>
      <c r="P1884" s="167">
        <f t="shared" si="192"/>
        <v>0.006999999999999999</v>
      </c>
      <c r="Q1884" s="167">
        <f t="shared" si="192"/>
        <v>0.004</v>
      </c>
      <c r="R1884" s="167">
        <f t="shared" si="192"/>
        <v>0.001</v>
      </c>
      <c r="S1884" s="167">
        <f t="shared" si="192"/>
        <v>0.001</v>
      </c>
      <c r="T1884" s="136" t="s">
        <v>341</v>
      </c>
    </row>
    <row r="1885" ht="15.75"/>
    <row r="1886" ht="15.75"/>
    <row r="1903" ht="15.75">
      <c r="B1903" s="14" t="s">
        <v>346</v>
      </c>
    </row>
    <row r="1904" ht="15.75">
      <c r="B1904" s="14"/>
    </row>
    <row r="1905" spans="2:22" ht="94.5" customHeight="1">
      <c r="B1905" s="336" t="s">
        <v>550</v>
      </c>
      <c r="C1905" s="321"/>
      <c r="D1905" s="321"/>
      <c r="E1905" s="321"/>
      <c r="F1905" s="321"/>
      <c r="G1905" s="321"/>
      <c r="H1905" s="321"/>
      <c r="I1905" s="321"/>
      <c r="J1905" s="321"/>
      <c r="K1905" s="321"/>
      <c r="L1905" s="321"/>
      <c r="M1905" s="321"/>
      <c r="N1905" s="323"/>
      <c r="O1905" s="323"/>
      <c r="P1905" s="323"/>
      <c r="Q1905" s="323"/>
      <c r="R1905" s="323"/>
      <c r="S1905" s="323"/>
      <c r="T1905" s="323"/>
      <c r="U1905" s="323"/>
      <c r="V1905" s="323"/>
    </row>
    <row r="1906" ht="15.75">
      <c r="B1906" s="14"/>
    </row>
    <row r="1907" spans="1:20" ht="29.25" customHeight="1">
      <c r="A1907" s="23"/>
      <c r="B1907" s="369" t="s">
        <v>13</v>
      </c>
      <c r="C1907" s="370"/>
      <c r="D1907" s="370"/>
      <c r="E1907" s="370"/>
      <c r="F1907" s="370"/>
      <c r="G1907" s="370"/>
      <c r="H1907" s="370"/>
      <c r="I1907" s="370"/>
      <c r="J1907" s="370"/>
      <c r="K1907" s="370"/>
      <c r="L1907" s="370"/>
      <c r="M1907" s="370"/>
      <c r="T1907" s="48"/>
    </row>
    <row r="1908" spans="1:22" ht="65.25" customHeight="1">
      <c r="A1908" s="23"/>
      <c r="B1908" s="335" t="s">
        <v>551</v>
      </c>
      <c r="C1908" s="347"/>
      <c r="D1908" s="347"/>
      <c r="E1908" s="347"/>
      <c r="F1908" s="347"/>
      <c r="G1908" s="347"/>
      <c r="H1908" s="347"/>
      <c r="I1908" s="347"/>
      <c r="J1908" s="347"/>
      <c r="K1908" s="347"/>
      <c r="L1908" s="347"/>
      <c r="M1908" s="347"/>
      <c r="N1908" s="323"/>
      <c r="O1908" s="323"/>
      <c r="P1908" s="323"/>
      <c r="Q1908" s="323"/>
      <c r="R1908" s="323"/>
      <c r="S1908" s="323"/>
      <c r="T1908" s="323"/>
      <c r="U1908" s="323"/>
      <c r="V1908" s="323"/>
    </row>
    <row r="1909" spans="1:20" ht="15.75">
      <c r="A1909" s="23"/>
      <c r="B1909" s="24"/>
      <c r="C1909" s="66"/>
      <c r="D1909" s="66"/>
      <c r="E1909" s="66"/>
      <c r="F1909" s="66"/>
      <c r="G1909" s="66"/>
      <c r="H1909" s="66"/>
      <c r="I1909" s="66"/>
      <c r="J1909" s="66"/>
      <c r="K1909" s="66"/>
      <c r="L1909" s="66"/>
      <c r="M1909" s="66"/>
      <c r="T1909" s="48"/>
    </row>
    <row r="1910" spans="1:20" ht="27.75" customHeight="1">
      <c r="A1910" s="23"/>
      <c r="B1910" s="339" t="s">
        <v>433</v>
      </c>
      <c r="C1910" s="340"/>
      <c r="D1910" s="340"/>
      <c r="E1910" s="340"/>
      <c r="F1910" s="340"/>
      <c r="G1910" s="340"/>
      <c r="H1910" s="340"/>
      <c r="I1910" s="340"/>
      <c r="J1910" s="340"/>
      <c r="K1910" s="340"/>
      <c r="L1910" s="340"/>
      <c r="M1910" s="340"/>
      <c r="T1910" s="48"/>
    </row>
    <row r="1911" spans="1:22" ht="98.25" customHeight="1">
      <c r="A1911" s="23"/>
      <c r="B1911" s="335" t="s">
        <v>552</v>
      </c>
      <c r="C1911" s="321"/>
      <c r="D1911" s="321"/>
      <c r="E1911" s="321"/>
      <c r="F1911" s="321"/>
      <c r="G1911" s="321"/>
      <c r="H1911" s="321"/>
      <c r="I1911" s="321"/>
      <c r="J1911" s="321"/>
      <c r="K1911" s="321"/>
      <c r="L1911" s="321"/>
      <c r="M1911" s="321"/>
      <c r="N1911" s="323"/>
      <c r="O1911" s="323"/>
      <c r="P1911" s="323"/>
      <c r="Q1911" s="323"/>
      <c r="R1911" s="323"/>
      <c r="S1911" s="323"/>
      <c r="T1911" s="323"/>
      <c r="U1911" s="323"/>
      <c r="V1911" s="323"/>
    </row>
    <row r="1912" spans="1:20" ht="15.75">
      <c r="A1912" s="23"/>
      <c r="B1912" s="24"/>
      <c r="C1912" s="65"/>
      <c r="D1912" s="65"/>
      <c r="E1912" s="65"/>
      <c r="F1912" s="65"/>
      <c r="G1912" s="65"/>
      <c r="H1912" s="65"/>
      <c r="I1912" s="65"/>
      <c r="J1912" s="65"/>
      <c r="K1912" s="65"/>
      <c r="L1912" s="65"/>
      <c r="M1912" s="65"/>
      <c r="T1912" s="48"/>
    </row>
    <row r="1913" spans="1:20" s="111" customFormat="1" ht="15.75">
      <c r="A1913" s="23"/>
      <c r="B1913" s="296" t="s">
        <v>358</v>
      </c>
      <c r="C1913" s="110"/>
      <c r="D1913" s="110"/>
      <c r="E1913" s="110"/>
      <c r="F1913" s="110"/>
      <c r="G1913" s="110"/>
      <c r="H1913" s="110"/>
      <c r="I1913" s="110"/>
      <c r="J1913" s="110"/>
      <c r="K1913" s="110"/>
      <c r="L1913" s="110"/>
      <c r="M1913" s="110"/>
      <c r="T1913" s="48"/>
    </row>
    <row r="1914" spans="2:20" s="11" customFormat="1" ht="15" customHeight="1" hidden="1">
      <c r="B1914" s="368" t="s">
        <v>487</v>
      </c>
      <c r="C1914" s="368"/>
      <c r="D1914" s="368"/>
      <c r="E1914" s="368"/>
      <c r="F1914" s="368"/>
      <c r="G1914" s="368"/>
      <c r="H1914" s="368"/>
      <c r="I1914" s="368"/>
      <c r="J1914" s="368"/>
      <c r="K1914" s="368"/>
      <c r="L1914" s="368"/>
      <c r="M1914" s="368"/>
      <c r="N1914" s="368"/>
      <c r="O1914" s="368"/>
      <c r="P1914" s="368"/>
      <c r="Q1914" s="368"/>
      <c r="R1914" s="368"/>
      <c r="S1914" s="368"/>
      <c r="T1914" s="368"/>
    </row>
    <row r="1915" spans="2:21" s="11" customFormat="1" ht="63" hidden="1">
      <c r="B1915" s="53" t="s">
        <v>10</v>
      </c>
      <c r="C1915" s="53" t="s">
        <v>184</v>
      </c>
      <c r="D1915" s="53" t="s">
        <v>264</v>
      </c>
      <c r="E1915" s="53" t="s">
        <v>182</v>
      </c>
      <c r="F1915" s="53" t="s">
        <v>188</v>
      </c>
      <c r="G1915" s="53" t="s">
        <v>185</v>
      </c>
      <c r="H1915" s="53" t="s">
        <v>265</v>
      </c>
      <c r="I1915" s="53" t="s">
        <v>184</v>
      </c>
      <c r="J1915" s="53" t="s">
        <v>264</v>
      </c>
      <c r="K1915" s="53" t="s">
        <v>182</v>
      </c>
      <c r="L1915" s="53" t="s">
        <v>188</v>
      </c>
      <c r="M1915" s="53" t="s">
        <v>185</v>
      </c>
      <c r="N1915" s="53" t="s">
        <v>265</v>
      </c>
      <c r="O1915" s="136" t="s">
        <v>352</v>
      </c>
      <c r="P1915" s="136" t="s">
        <v>264</v>
      </c>
      <c r="Q1915" s="136" t="s">
        <v>182</v>
      </c>
      <c r="R1915" s="136" t="s">
        <v>354</v>
      </c>
      <c r="S1915" s="136" t="s">
        <v>185</v>
      </c>
      <c r="T1915" s="136" t="s">
        <v>353</v>
      </c>
      <c r="U1915" s="151" t="s">
        <v>351</v>
      </c>
    </row>
    <row r="1916" spans="2:21" s="11" customFormat="1" ht="15.75" hidden="1">
      <c r="B1916" s="136" t="s">
        <v>74</v>
      </c>
      <c r="C1916" s="189">
        <v>37904</v>
      </c>
      <c r="D1916" s="189">
        <v>9912</v>
      </c>
      <c r="E1916" s="189">
        <v>127437</v>
      </c>
      <c r="F1916" s="189">
        <v>947</v>
      </c>
      <c r="G1916" s="189">
        <v>106371</v>
      </c>
      <c r="H1916" s="189">
        <v>142108</v>
      </c>
      <c r="I1916" s="189">
        <v>5914</v>
      </c>
      <c r="J1916" s="189">
        <v>4617</v>
      </c>
      <c r="K1916" s="189">
        <v>23177</v>
      </c>
      <c r="L1916" s="189">
        <v>231</v>
      </c>
      <c r="M1916" s="189">
        <v>33299</v>
      </c>
      <c r="N1916" s="189">
        <v>23000</v>
      </c>
      <c r="O1916" s="168">
        <f>I1916/C1916</f>
        <v>0.15602574926129167</v>
      </c>
      <c r="P1916" s="169">
        <f>J1916/D1916</f>
        <v>0.4657990314769976</v>
      </c>
      <c r="Q1916" s="169">
        <f>K1916/E1916</f>
        <v>0.18187025746054913</v>
      </c>
      <c r="R1916" s="169">
        <f>L1916/F1916</f>
        <v>0.24392819429778248</v>
      </c>
      <c r="S1916" s="169">
        <f>M1916/G1916</f>
        <v>0.3130458489625932</v>
      </c>
      <c r="T1916" s="169">
        <f>N1916/H1916</f>
        <v>0.16184873476510822</v>
      </c>
      <c r="U1916" s="170">
        <f>SUM(I1916:M1916)/SUM(C1916:G1916)</f>
        <v>0.23795081590113634</v>
      </c>
    </row>
    <row r="1917" spans="2:21" s="11" customFormat="1" ht="15.75" hidden="1">
      <c r="B1917" s="21" t="s">
        <v>172</v>
      </c>
      <c r="C1917" s="186">
        <f aca="true" t="shared" si="193" ref="C1917:N1917">SUM(C1918:C1931)</f>
        <v>6872</v>
      </c>
      <c r="D1917" s="186">
        <f t="shared" si="193"/>
        <v>1272</v>
      </c>
      <c r="E1917" s="186">
        <f t="shared" si="193"/>
        <v>12585</v>
      </c>
      <c r="F1917" s="186">
        <f t="shared" si="193"/>
        <v>93</v>
      </c>
      <c r="G1917" s="186">
        <f t="shared" si="193"/>
        <v>7205</v>
      </c>
      <c r="H1917" s="187">
        <f t="shared" si="193"/>
        <v>15807</v>
      </c>
      <c r="I1917" s="187">
        <f t="shared" si="193"/>
        <v>1172</v>
      </c>
      <c r="J1917" s="187">
        <f t="shared" si="193"/>
        <v>677</v>
      </c>
      <c r="K1917" s="187">
        <f t="shared" si="193"/>
        <v>2541</v>
      </c>
      <c r="L1917" s="187">
        <f t="shared" si="193"/>
        <v>13</v>
      </c>
      <c r="M1917" s="187">
        <f t="shared" si="193"/>
        <v>2723</v>
      </c>
      <c r="N1917" s="187">
        <f t="shared" si="193"/>
        <v>2908</v>
      </c>
      <c r="O1917" s="168">
        <f aca="true" t="shared" si="194" ref="O1917:T1917">I1917/C1917</f>
        <v>0.17054714784633296</v>
      </c>
      <c r="P1917" s="169">
        <f t="shared" si="194"/>
        <v>0.5322327044025157</v>
      </c>
      <c r="Q1917" s="169">
        <f t="shared" si="194"/>
        <v>0.20190703218116807</v>
      </c>
      <c r="R1917" s="169">
        <f t="shared" si="194"/>
        <v>0.13978494623655913</v>
      </c>
      <c r="S1917" s="169">
        <f t="shared" si="194"/>
        <v>0.3779319916724497</v>
      </c>
      <c r="T1917" s="169">
        <f t="shared" si="194"/>
        <v>0.18396912760169545</v>
      </c>
      <c r="U1917" s="170">
        <f aca="true" t="shared" si="195" ref="U1917:U1931">SUM(I1917:M1917)/SUM(C1917:G1917)</f>
        <v>0.25425482570378566</v>
      </c>
    </row>
    <row r="1918" spans="2:21" s="11" customFormat="1" ht="15" customHeight="1" hidden="1">
      <c r="B1918" s="39" t="s">
        <v>25</v>
      </c>
      <c r="C1918" s="158">
        <v>354</v>
      </c>
      <c r="D1918" s="158">
        <v>8</v>
      </c>
      <c r="E1918" s="158">
        <v>86</v>
      </c>
      <c r="F1918" s="158" t="s">
        <v>266</v>
      </c>
      <c r="G1918" s="158">
        <v>60</v>
      </c>
      <c r="H1918" s="158">
        <v>242</v>
      </c>
      <c r="I1918" s="159">
        <v>117</v>
      </c>
      <c r="J1918" s="158">
        <v>5</v>
      </c>
      <c r="K1918" s="158">
        <v>20</v>
      </c>
      <c r="L1918" s="158" t="s">
        <v>266</v>
      </c>
      <c r="M1918" s="158">
        <v>33</v>
      </c>
      <c r="N1918" s="158">
        <v>62</v>
      </c>
      <c r="O1918" s="168">
        <f aca="true" t="shared" si="196" ref="O1918:Q1920">I1918/C1918</f>
        <v>0.3305084745762712</v>
      </c>
      <c r="P1918" s="169">
        <f t="shared" si="196"/>
        <v>0.625</v>
      </c>
      <c r="Q1918" s="169">
        <f t="shared" si="196"/>
        <v>0.23255813953488372</v>
      </c>
      <c r="R1918" s="169" t="e">
        <f>NA()</f>
        <v>#N/A</v>
      </c>
      <c r="S1918" s="169">
        <f aca="true" t="shared" si="197" ref="S1918:T1924">M1918/G1918</f>
        <v>0.55</v>
      </c>
      <c r="T1918" s="169">
        <f t="shared" si="197"/>
        <v>0.256198347107438</v>
      </c>
      <c r="U1918" s="170">
        <f t="shared" si="195"/>
        <v>0.34448818897637795</v>
      </c>
    </row>
    <row r="1919" spans="2:21" s="62" customFormat="1" ht="15" customHeight="1" hidden="1">
      <c r="B1919" s="63" t="s">
        <v>180</v>
      </c>
      <c r="C1919" s="158">
        <v>2365</v>
      </c>
      <c r="D1919" s="158">
        <v>73</v>
      </c>
      <c r="E1919" s="158">
        <v>5253</v>
      </c>
      <c r="F1919" s="158">
        <v>12</v>
      </c>
      <c r="G1919" s="158">
        <v>358</v>
      </c>
      <c r="H1919" s="158">
        <v>6690</v>
      </c>
      <c r="I1919" s="159">
        <v>412</v>
      </c>
      <c r="J1919" s="158">
        <v>39</v>
      </c>
      <c r="K1919" s="158">
        <v>1206</v>
      </c>
      <c r="L1919" s="158">
        <v>6</v>
      </c>
      <c r="M1919" s="158">
        <v>163</v>
      </c>
      <c r="N1919" s="158">
        <v>1405</v>
      </c>
      <c r="O1919" s="168">
        <f t="shared" si="196"/>
        <v>0.17420718816067654</v>
      </c>
      <c r="P1919" s="169">
        <f t="shared" si="196"/>
        <v>0.5342465753424658</v>
      </c>
      <c r="Q1919" s="169">
        <f t="shared" si="196"/>
        <v>0.22958309537407195</v>
      </c>
      <c r="R1919" s="169">
        <f>L1919/F1919</f>
        <v>0.5</v>
      </c>
      <c r="S1919" s="169">
        <f t="shared" si="197"/>
        <v>0.4553072625698324</v>
      </c>
      <c r="T1919" s="169">
        <f t="shared" si="197"/>
        <v>0.2100149476831091</v>
      </c>
      <c r="U1919" s="170">
        <f t="shared" si="195"/>
        <v>0.22652276392507134</v>
      </c>
    </row>
    <row r="1920" spans="2:21" s="11" customFormat="1" ht="15.75" hidden="1">
      <c r="B1920" s="39" t="s">
        <v>140</v>
      </c>
      <c r="C1920" s="158">
        <v>148</v>
      </c>
      <c r="D1920" s="158">
        <v>38</v>
      </c>
      <c r="E1920" s="158">
        <v>366</v>
      </c>
      <c r="F1920" s="158">
        <v>7</v>
      </c>
      <c r="G1920" s="158">
        <v>646</v>
      </c>
      <c r="H1920" s="158">
        <v>447</v>
      </c>
      <c r="I1920" s="159">
        <v>6</v>
      </c>
      <c r="J1920" s="158">
        <v>11</v>
      </c>
      <c r="K1920" s="158">
        <v>9</v>
      </c>
      <c r="L1920" s="158">
        <v>0</v>
      </c>
      <c r="M1920" s="158">
        <v>89</v>
      </c>
      <c r="N1920" s="158">
        <v>11</v>
      </c>
      <c r="O1920" s="168">
        <f t="shared" si="196"/>
        <v>0.04054054054054054</v>
      </c>
      <c r="P1920" s="169">
        <f t="shared" si="196"/>
        <v>0.2894736842105263</v>
      </c>
      <c r="Q1920" s="169">
        <f t="shared" si="196"/>
        <v>0.02459016393442623</v>
      </c>
      <c r="R1920" s="169">
        <f>L1920/F1920</f>
        <v>0</v>
      </c>
      <c r="S1920" s="169">
        <f t="shared" si="197"/>
        <v>0.13777089783281735</v>
      </c>
      <c r="T1920" s="169">
        <f t="shared" si="197"/>
        <v>0.024608501118568233</v>
      </c>
      <c r="U1920" s="170">
        <f t="shared" si="195"/>
        <v>0.0954356846473029</v>
      </c>
    </row>
    <row r="1921" spans="2:21" s="11" customFormat="1" ht="15.75" hidden="1">
      <c r="B1921" s="39" t="s">
        <v>141</v>
      </c>
      <c r="C1921" s="158">
        <v>471</v>
      </c>
      <c r="D1921" s="158" t="s">
        <v>266</v>
      </c>
      <c r="E1921" s="158">
        <v>79</v>
      </c>
      <c r="F1921" s="158" t="s">
        <v>266</v>
      </c>
      <c r="G1921" s="158">
        <v>25</v>
      </c>
      <c r="H1921" s="158">
        <v>276</v>
      </c>
      <c r="I1921" s="159">
        <v>104</v>
      </c>
      <c r="J1921" s="158" t="s">
        <v>266</v>
      </c>
      <c r="K1921" s="158">
        <v>14</v>
      </c>
      <c r="L1921" s="158"/>
      <c r="M1921" s="158">
        <v>8</v>
      </c>
      <c r="N1921" s="158">
        <v>37</v>
      </c>
      <c r="O1921" s="168">
        <f>I1921/C1921</f>
        <v>0.2208067940552017</v>
      </c>
      <c r="P1921" s="169" t="e">
        <f>NA()</f>
        <v>#N/A</v>
      </c>
      <c r="Q1921" s="169">
        <f aca="true" t="shared" si="198" ref="Q1921:Q1931">K1921/E1921</f>
        <v>0.17721518987341772</v>
      </c>
      <c r="R1921" s="169" t="e">
        <f>NA()</f>
        <v>#N/A</v>
      </c>
      <c r="S1921" s="169">
        <f t="shared" si="197"/>
        <v>0.32</v>
      </c>
      <c r="T1921" s="169">
        <f t="shared" si="197"/>
        <v>0.13405797101449277</v>
      </c>
      <c r="U1921" s="170">
        <f t="shared" si="195"/>
        <v>0.21913043478260869</v>
      </c>
    </row>
    <row r="1922" spans="2:21" s="11" customFormat="1" ht="15.75" hidden="1">
      <c r="B1922" s="39" t="s">
        <v>142</v>
      </c>
      <c r="C1922" s="158">
        <v>350</v>
      </c>
      <c r="D1922" s="158">
        <v>24</v>
      </c>
      <c r="E1922" s="158">
        <v>339</v>
      </c>
      <c r="F1922" s="158">
        <v>5</v>
      </c>
      <c r="G1922" s="158">
        <v>71</v>
      </c>
      <c r="H1922" s="158">
        <v>485</v>
      </c>
      <c r="I1922" s="159">
        <v>33</v>
      </c>
      <c r="J1922" s="158">
        <v>6</v>
      </c>
      <c r="K1922" s="158">
        <v>44</v>
      </c>
      <c r="L1922" s="158" t="s">
        <v>266</v>
      </c>
      <c r="M1922" s="158">
        <v>17</v>
      </c>
      <c r="N1922" s="158">
        <v>48</v>
      </c>
      <c r="O1922" s="168">
        <f>I1922/C1922</f>
        <v>0.09428571428571429</v>
      </c>
      <c r="P1922" s="169">
        <f>J1922/D1922</f>
        <v>0.25</v>
      </c>
      <c r="Q1922" s="169">
        <f t="shared" si="198"/>
        <v>0.12979351032448377</v>
      </c>
      <c r="R1922" s="169" t="e">
        <f>NA()</f>
        <v>#N/A</v>
      </c>
      <c r="S1922" s="169">
        <f t="shared" si="197"/>
        <v>0.23943661971830985</v>
      </c>
      <c r="T1922" s="169">
        <f t="shared" si="197"/>
        <v>0.09896907216494845</v>
      </c>
      <c r="U1922" s="170">
        <f t="shared" si="195"/>
        <v>0.1267427122940431</v>
      </c>
    </row>
    <row r="1923" spans="2:21" s="11" customFormat="1" ht="15.75" hidden="1">
      <c r="B1923" s="39" t="s">
        <v>143</v>
      </c>
      <c r="C1923" s="158">
        <v>1022</v>
      </c>
      <c r="D1923" s="158">
        <v>64</v>
      </c>
      <c r="E1923" s="158">
        <v>2562</v>
      </c>
      <c r="F1923" s="158">
        <v>11</v>
      </c>
      <c r="G1923" s="158">
        <v>613</v>
      </c>
      <c r="H1923" s="158">
        <v>2875</v>
      </c>
      <c r="I1923" s="159">
        <v>243</v>
      </c>
      <c r="J1923" s="158">
        <v>32</v>
      </c>
      <c r="K1923" s="158">
        <v>678</v>
      </c>
      <c r="L1923" s="158" t="s">
        <v>266</v>
      </c>
      <c r="M1923" s="158">
        <v>360</v>
      </c>
      <c r="N1923" s="158">
        <v>718</v>
      </c>
      <c r="O1923" s="168">
        <f>I1923/C1923</f>
        <v>0.23776908023483365</v>
      </c>
      <c r="P1923" s="169">
        <f>J1923/D1923</f>
        <v>0.5</v>
      </c>
      <c r="Q1923" s="169">
        <f t="shared" si="198"/>
        <v>0.2646370023419204</v>
      </c>
      <c r="R1923" s="169" t="e">
        <f>NA()</f>
        <v>#N/A</v>
      </c>
      <c r="S1923" s="169">
        <f t="shared" si="197"/>
        <v>0.5872756933115824</v>
      </c>
      <c r="T1923" s="169">
        <f t="shared" si="197"/>
        <v>0.2497391304347826</v>
      </c>
      <c r="U1923" s="170">
        <f t="shared" si="195"/>
        <v>0.3073501872659176</v>
      </c>
    </row>
    <row r="1924" spans="2:21" s="11" customFormat="1" ht="15.75" hidden="1">
      <c r="B1924" s="39" t="s">
        <v>144</v>
      </c>
      <c r="C1924" s="158">
        <v>226</v>
      </c>
      <c r="D1924" s="158">
        <v>82</v>
      </c>
      <c r="E1924" s="158">
        <v>1291</v>
      </c>
      <c r="F1924" s="158">
        <v>9</v>
      </c>
      <c r="G1924" s="158">
        <v>371</v>
      </c>
      <c r="H1924" s="158">
        <v>1431</v>
      </c>
      <c r="I1924" s="159">
        <v>42</v>
      </c>
      <c r="J1924" s="158">
        <v>41</v>
      </c>
      <c r="K1924" s="158">
        <v>260</v>
      </c>
      <c r="L1924" s="158" t="s">
        <v>266</v>
      </c>
      <c r="M1924" s="158">
        <v>142</v>
      </c>
      <c r="N1924" s="158">
        <v>283</v>
      </c>
      <c r="O1924" s="168">
        <f>I1924/C1924</f>
        <v>0.18584070796460178</v>
      </c>
      <c r="P1924" s="169">
        <f>J1924/D1924</f>
        <v>0.5</v>
      </c>
      <c r="Q1924" s="169">
        <f t="shared" si="198"/>
        <v>0.2013942680092951</v>
      </c>
      <c r="R1924" s="169" t="e">
        <f>NA()</f>
        <v>#N/A</v>
      </c>
      <c r="S1924" s="169">
        <f t="shared" si="197"/>
        <v>0.38274932614555257</v>
      </c>
      <c r="T1924" s="169">
        <f t="shared" si="197"/>
        <v>0.19776380153738643</v>
      </c>
      <c r="U1924" s="170">
        <f t="shared" si="195"/>
        <v>0.2450732693279434</v>
      </c>
    </row>
    <row r="1925" spans="2:21" s="11" customFormat="1" ht="16.5" customHeight="1" hidden="1">
      <c r="B1925" s="39" t="s">
        <v>145</v>
      </c>
      <c r="C1925" s="158">
        <v>221</v>
      </c>
      <c r="D1925" s="158"/>
      <c r="E1925" s="158">
        <v>52</v>
      </c>
      <c r="F1925" s="158" t="s">
        <v>266</v>
      </c>
      <c r="G1925" s="158">
        <v>7</v>
      </c>
      <c r="H1925" s="158">
        <v>217</v>
      </c>
      <c r="I1925" s="159">
        <v>19</v>
      </c>
      <c r="J1925" s="158"/>
      <c r="K1925" s="158">
        <v>7</v>
      </c>
      <c r="L1925" s="158"/>
      <c r="M1925" s="158" t="s">
        <v>266</v>
      </c>
      <c r="N1925" s="158">
        <v>16</v>
      </c>
      <c r="O1925" s="168">
        <f>I1925/C1925</f>
        <v>0.08597285067873303</v>
      </c>
      <c r="P1925" s="169" t="e">
        <f>NA()</f>
        <v>#N/A</v>
      </c>
      <c r="Q1925" s="169">
        <f t="shared" si="198"/>
        <v>0.1346153846153846</v>
      </c>
      <c r="R1925" s="169" t="e">
        <f>NA()</f>
        <v>#N/A</v>
      </c>
      <c r="S1925" s="169" t="e">
        <f>NA()</f>
        <v>#N/A</v>
      </c>
      <c r="T1925" s="169">
        <f aca="true" t="shared" si="199" ref="T1925:T1931">N1925/H1925</f>
        <v>0.07373271889400922</v>
      </c>
      <c r="U1925" s="170">
        <f t="shared" si="195"/>
        <v>0.09285714285714286</v>
      </c>
    </row>
    <row r="1926" spans="2:21" s="11" customFormat="1" ht="15.75" hidden="1">
      <c r="B1926" s="39" t="s">
        <v>146</v>
      </c>
      <c r="C1926" s="158">
        <v>44</v>
      </c>
      <c r="D1926" s="158">
        <v>10</v>
      </c>
      <c r="E1926" s="158">
        <v>100</v>
      </c>
      <c r="F1926" s="158" t="s">
        <v>266</v>
      </c>
      <c r="G1926" s="158">
        <v>165</v>
      </c>
      <c r="H1926" s="158">
        <v>114</v>
      </c>
      <c r="I1926" s="159" t="s">
        <v>266</v>
      </c>
      <c r="J1926" s="158" t="s">
        <v>266</v>
      </c>
      <c r="K1926" s="158">
        <v>15</v>
      </c>
      <c r="L1926" s="158">
        <v>0</v>
      </c>
      <c r="M1926" s="158">
        <v>49</v>
      </c>
      <c r="N1926" s="158">
        <v>11</v>
      </c>
      <c r="O1926" s="168" t="e">
        <f>NA()</f>
        <v>#N/A</v>
      </c>
      <c r="P1926" s="169" t="e">
        <f>NA()</f>
        <v>#N/A</v>
      </c>
      <c r="Q1926" s="169">
        <f t="shared" si="198"/>
        <v>0.15</v>
      </c>
      <c r="R1926" s="169" t="e">
        <f>NA()</f>
        <v>#N/A</v>
      </c>
      <c r="S1926" s="169">
        <f aca="true" t="shared" si="200" ref="S1926:S1931">M1926/G1926</f>
        <v>0.296969696969697</v>
      </c>
      <c r="T1926" s="169">
        <f t="shared" si="199"/>
        <v>0.09649122807017543</v>
      </c>
      <c r="U1926" s="170">
        <f t="shared" si="195"/>
        <v>0.2006269592476489</v>
      </c>
    </row>
    <row r="1927" spans="2:21" s="11" customFormat="1" ht="15.75" hidden="1">
      <c r="B1927" s="39" t="s">
        <v>147</v>
      </c>
      <c r="C1927" s="158">
        <v>152</v>
      </c>
      <c r="D1927" s="158">
        <v>47</v>
      </c>
      <c r="E1927" s="158">
        <v>296</v>
      </c>
      <c r="F1927" s="158">
        <v>5</v>
      </c>
      <c r="G1927" s="158">
        <v>950</v>
      </c>
      <c r="H1927" s="158">
        <v>268</v>
      </c>
      <c r="I1927" s="159">
        <v>15</v>
      </c>
      <c r="J1927" s="158">
        <v>15</v>
      </c>
      <c r="K1927" s="158">
        <v>38</v>
      </c>
      <c r="L1927" s="158">
        <v>0</v>
      </c>
      <c r="M1927" s="158">
        <v>344</v>
      </c>
      <c r="N1927" s="158">
        <v>19</v>
      </c>
      <c r="O1927" s="168">
        <f aca="true" t="shared" si="201" ref="O1927:P1931">I1927/C1927</f>
        <v>0.09868421052631579</v>
      </c>
      <c r="P1927" s="169">
        <f t="shared" si="201"/>
        <v>0.3191489361702128</v>
      </c>
      <c r="Q1927" s="169">
        <f t="shared" si="198"/>
        <v>0.12837837837837837</v>
      </c>
      <c r="R1927" s="169">
        <f>L1927/F1927</f>
        <v>0</v>
      </c>
      <c r="S1927" s="169">
        <f t="shared" si="200"/>
        <v>0.36210526315789476</v>
      </c>
      <c r="T1927" s="169">
        <f t="shared" si="199"/>
        <v>0.0708955223880597</v>
      </c>
      <c r="U1927" s="170">
        <f t="shared" si="195"/>
        <v>0.28413793103448276</v>
      </c>
    </row>
    <row r="1928" spans="2:21" s="11" customFormat="1" ht="15.75" hidden="1">
      <c r="B1928" s="39" t="s">
        <v>148</v>
      </c>
      <c r="C1928" s="158">
        <v>608</v>
      </c>
      <c r="D1928" s="158">
        <v>77</v>
      </c>
      <c r="E1928" s="158">
        <v>896</v>
      </c>
      <c r="F1928" s="158">
        <v>10</v>
      </c>
      <c r="G1928" s="158">
        <v>744</v>
      </c>
      <c r="H1928" s="158">
        <v>1180</v>
      </c>
      <c r="I1928" s="159">
        <v>28</v>
      </c>
      <c r="J1928" s="158">
        <v>22</v>
      </c>
      <c r="K1928" s="158">
        <v>64</v>
      </c>
      <c r="L1928" s="158" t="s">
        <v>266</v>
      </c>
      <c r="M1928" s="158">
        <v>138</v>
      </c>
      <c r="N1928" s="158">
        <v>66</v>
      </c>
      <c r="O1928" s="168">
        <f t="shared" si="201"/>
        <v>0.046052631578947366</v>
      </c>
      <c r="P1928" s="169">
        <f t="shared" si="201"/>
        <v>0.2857142857142857</v>
      </c>
      <c r="Q1928" s="169">
        <f t="shared" si="198"/>
        <v>0.07142857142857142</v>
      </c>
      <c r="R1928" s="169" t="e">
        <f>NA()</f>
        <v>#N/A</v>
      </c>
      <c r="S1928" s="169">
        <f t="shared" si="200"/>
        <v>0.18548387096774194</v>
      </c>
      <c r="T1928" s="169">
        <f t="shared" si="199"/>
        <v>0.05593220338983051</v>
      </c>
      <c r="U1928" s="170">
        <f t="shared" si="195"/>
        <v>0.10792291220556745</v>
      </c>
    </row>
    <row r="1929" spans="2:21" s="11" customFormat="1" ht="15.75" customHeight="1" hidden="1">
      <c r="B1929" s="39" t="s">
        <v>149</v>
      </c>
      <c r="C1929" s="158">
        <v>340</v>
      </c>
      <c r="D1929" s="158">
        <v>642</v>
      </c>
      <c r="E1929" s="158">
        <v>534</v>
      </c>
      <c r="F1929" s="158">
        <v>20</v>
      </c>
      <c r="G1929" s="158">
        <v>1954</v>
      </c>
      <c r="H1929" s="158">
        <v>565</v>
      </c>
      <c r="I1929" s="159">
        <v>47</v>
      </c>
      <c r="J1929" s="158">
        <v>397</v>
      </c>
      <c r="K1929" s="158">
        <v>67</v>
      </c>
      <c r="L1929" s="158" t="s">
        <v>266</v>
      </c>
      <c r="M1929" s="158">
        <v>779</v>
      </c>
      <c r="N1929" s="158">
        <v>58</v>
      </c>
      <c r="O1929" s="168">
        <f t="shared" si="201"/>
        <v>0.13823529411764707</v>
      </c>
      <c r="P1929" s="169">
        <f t="shared" si="201"/>
        <v>0.618380062305296</v>
      </c>
      <c r="Q1929" s="169">
        <f t="shared" si="198"/>
        <v>0.1254681647940075</v>
      </c>
      <c r="R1929" s="169" t="e">
        <f>NA()</f>
        <v>#N/A</v>
      </c>
      <c r="S1929" s="169">
        <f t="shared" si="200"/>
        <v>0.3986693961105425</v>
      </c>
      <c r="T1929" s="169">
        <f t="shared" si="199"/>
        <v>0.10265486725663717</v>
      </c>
      <c r="U1929" s="170">
        <f t="shared" si="195"/>
        <v>0.36962750716332377</v>
      </c>
    </row>
    <row r="1930" spans="2:21" s="11" customFormat="1" ht="15.75" hidden="1">
      <c r="B1930" s="39" t="s">
        <v>150</v>
      </c>
      <c r="C1930" s="158">
        <v>474</v>
      </c>
      <c r="D1930" s="158">
        <v>168</v>
      </c>
      <c r="E1930" s="158">
        <v>614</v>
      </c>
      <c r="F1930" s="158">
        <v>8</v>
      </c>
      <c r="G1930" s="158">
        <v>834</v>
      </c>
      <c r="H1930" s="158">
        <v>863</v>
      </c>
      <c r="I1930" s="159">
        <v>98</v>
      </c>
      <c r="J1930" s="158">
        <v>102</v>
      </c>
      <c r="K1930" s="158">
        <v>108</v>
      </c>
      <c r="L1930" s="158">
        <v>7</v>
      </c>
      <c r="M1930" s="158">
        <v>531</v>
      </c>
      <c r="N1930" s="158">
        <v>165</v>
      </c>
      <c r="O1930" s="168">
        <f t="shared" si="201"/>
        <v>0.20675105485232068</v>
      </c>
      <c r="P1930" s="169">
        <f t="shared" si="201"/>
        <v>0.6071428571428571</v>
      </c>
      <c r="Q1930" s="169">
        <f t="shared" si="198"/>
        <v>0.1758957654723127</v>
      </c>
      <c r="R1930" s="169">
        <f>L1930/F1930</f>
        <v>0.875</v>
      </c>
      <c r="S1930" s="169">
        <f t="shared" si="200"/>
        <v>0.6366906474820144</v>
      </c>
      <c r="T1930" s="169">
        <f t="shared" si="199"/>
        <v>0.19119351100811124</v>
      </c>
      <c r="U1930" s="170">
        <f t="shared" si="195"/>
        <v>0.40324118207816967</v>
      </c>
    </row>
    <row r="1931" spans="2:21" s="11" customFormat="1" ht="15.75" hidden="1">
      <c r="B1931" s="39" t="s">
        <v>151</v>
      </c>
      <c r="C1931" s="158">
        <v>97</v>
      </c>
      <c r="D1931" s="158">
        <v>39</v>
      </c>
      <c r="E1931" s="158">
        <v>117</v>
      </c>
      <c r="F1931" s="158">
        <v>6</v>
      </c>
      <c r="G1931" s="158">
        <v>407</v>
      </c>
      <c r="H1931" s="158">
        <v>154</v>
      </c>
      <c r="I1931" s="159">
        <v>8</v>
      </c>
      <c r="J1931" s="158">
        <v>7</v>
      </c>
      <c r="K1931" s="158">
        <v>11</v>
      </c>
      <c r="L1931" s="158"/>
      <c r="M1931" s="158">
        <v>70</v>
      </c>
      <c r="N1931" s="158">
        <v>9</v>
      </c>
      <c r="O1931" s="168">
        <f t="shared" si="201"/>
        <v>0.08247422680412371</v>
      </c>
      <c r="P1931" s="169">
        <f t="shared" si="201"/>
        <v>0.1794871794871795</v>
      </c>
      <c r="Q1931" s="169">
        <f t="shared" si="198"/>
        <v>0.09401709401709402</v>
      </c>
      <c r="R1931" s="169">
        <f>L1931/F1931</f>
        <v>0</v>
      </c>
      <c r="S1931" s="169">
        <f t="shared" si="200"/>
        <v>0.171990171990172</v>
      </c>
      <c r="T1931" s="169">
        <f t="shared" si="199"/>
        <v>0.05844155844155844</v>
      </c>
      <c r="U1931" s="170">
        <f t="shared" si="195"/>
        <v>0.14414414414414414</v>
      </c>
    </row>
    <row r="1932" spans="2:20" s="154" customFormat="1" ht="15.75" hidden="1">
      <c r="B1932" s="155"/>
      <c r="C1932" s="156"/>
      <c r="D1932" s="156"/>
      <c r="E1932" s="156"/>
      <c r="F1932" s="156"/>
      <c r="G1932" s="156"/>
      <c r="H1932" s="156"/>
      <c r="I1932" s="156"/>
      <c r="J1932" s="156"/>
      <c r="K1932" s="156"/>
      <c r="L1932" s="156"/>
      <c r="M1932" s="156"/>
      <c r="N1932" s="156"/>
      <c r="O1932" s="157"/>
      <c r="P1932" s="157"/>
      <c r="Q1932" s="157"/>
      <c r="R1932" s="157"/>
      <c r="S1932" s="157"/>
      <c r="T1932" s="157"/>
    </row>
    <row r="1933" ht="15.75" hidden="1">
      <c r="B1933" s="145" t="s">
        <v>349</v>
      </c>
    </row>
    <row r="1934" spans="2:18" s="144" customFormat="1" ht="15.75" hidden="1">
      <c r="B1934" s="160"/>
      <c r="C1934" s="184" t="s">
        <v>74</v>
      </c>
      <c r="D1934" s="160" t="s">
        <v>172</v>
      </c>
      <c r="E1934" s="160" t="s">
        <v>25</v>
      </c>
      <c r="F1934" s="160" t="s">
        <v>180</v>
      </c>
      <c r="G1934" s="160" t="s">
        <v>140</v>
      </c>
      <c r="H1934" s="160" t="s">
        <v>141</v>
      </c>
      <c r="I1934" s="160" t="s">
        <v>142</v>
      </c>
      <c r="J1934" s="160" t="s">
        <v>143</v>
      </c>
      <c r="K1934" s="160" t="s">
        <v>144</v>
      </c>
      <c r="L1934" s="160" t="s">
        <v>145</v>
      </c>
      <c r="M1934" s="160" t="s">
        <v>146</v>
      </c>
      <c r="N1934" s="160" t="s">
        <v>147</v>
      </c>
      <c r="O1934" s="160" t="s">
        <v>148</v>
      </c>
      <c r="P1934" s="160" t="s">
        <v>149</v>
      </c>
      <c r="Q1934" s="160" t="s">
        <v>150</v>
      </c>
      <c r="R1934" s="160" t="s">
        <v>151</v>
      </c>
    </row>
    <row r="1935" spans="2:18" s="144" customFormat="1" ht="15.75" hidden="1">
      <c r="B1935" s="160" t="s">
        <v>351</v>
      </c>
      <c r="C1935" s="184">
        <v>0.22</v>
      </c>
      <c r="D1935" s="149">
        <v>0.23475199337268302</v>
      </c>
      <c r="E1935" s="149">
        <v>0.33455882352941174</v>
      </c>
      <c r="F1935" s="149">
        <v>0.19355589159008957</v>
      </c>
      <c r="G1935" s="149">
        <v>0.16131687242798354</v>
      </c>
      <c r="H1935" s="149">
        <v>0.1756007393715342</v>
      </c>
      <c r="I1935" s="149">
        <v>0.14378238341968913</v>
      </c>
      <c r="J1935" s="149">
        <v>0.2695917921851124</v>
      </c>
      <c r="K1935" s="149">
        <v>0.22488755622188905</v>
      </c>
      <c r="L1935" s="149">
        <v>0.04411764705882353</v>
      </c>
      <c r="M1935" s="149">
        <v>0.2696245733788396</v>
      </c>
      <c r="N1935" s="149">
        <v>0.3236994219653179</v>
      </c>
      <c r="O1935" s="149">
        <v>0.10846343467543139</v>
      </c>
      <c r="P1935" s="149">
        <v>0.32033898305084746</v>
      </c>
      <c r="Q1935" s="149">
        <v>0.39599609375</v>
      </c>
      <c r="R1935" s="149">
        <v>0.17180616740088106</v>
      </c>
    </row>
    <row r="1936" spans="2:18" s="144" customFormat="1" ht="15.75" hidden="1">
      <c r="B1936" s="160" t="s">
        <v>352</v>
      </c>
      <c r="C1936" s="184">
        <v>0.14</v>
      </c>
      <c r="D1936" s="149">
        <v>0.15164211379916204</v>
      </c>
      <c r="E1936" s="149">
        <v>0.32697547683923706</v>
      </c>
      <c r="F1936" s="149">
        <v>0.13593691325572663</v>
      </c>
      <c r="G1936" s="149">
        <v>0.08441558441558442</v>
      </c>
      <c r="H1936" s="149">
        <v>0.16371681415929204</v>
      </c>
      <c r="I1936" s="149">
        <v>0.1099476439790576</v>
      </c>
      <c r="J1936" s="149">
        <v>0.20580474934036938</v>
      </c>
      <c r="K1936" s="149">
        <v>0.20600858369098712</v>
      </c>
      <c r="L1936" s="149">
        <v>0.05415162454873646</v>
      </c>
      <c r="M1936" s="149">
        <v>0.25</v>
      </c>
      <c r="N1936" s="149">
        <v>0.12571428571428572</v>
      </c>
      <c r="O1936" s="149">
        <v>0.04873949579831933</v>
      </c>
      <c r="P1936" s="149">
        <v>0.08611111111111111</v>
      </c>
      <c r="Q1936" s="149">
        <v>0.23284823284823286</v>
      </c>
      <c r="R1936" s="149">
        <v>0.11392405063291139</v>
      </c>
    </row>
    <row r="1937" spans="2:18" s="144" customFormat="1" ht="15.75" hidden="1">
      <c r="B1937" s="160" t="s">
        <v>182</v>
      </c>
      <c r="C1937" s="184">
        <v>0.16</v>
      </c>
      <c r="D1937" s="149">
        <v>0.17811344504759657</v>
      </c>
      <c r="E1937" s="149">
        <v>0.23300970873786409</v>
      </c>
      <c r="F1937" s="149">
        <v>0.1989010989010989</v>
      </c>
      <c r="G1937" s="149">
        <v>0.06406685236768803</v>
      </c>
      <c r="H1937" s="149">
        <v>0.14285714285714285</v>
      </c>
      <c r="I1937" s="149">
        <v>0.14388489208633093</v>
      </c>
      <c r="J1937" s="149">
        <v>0.21788556271314893</v>
      </c>
      <c r="K1937" s="149">
        <v>0.17198443579766537</v>
      </c>
      <c r="L1937" s="149">
        <v>0</v>
      </c>
      <c r="M1937" s="149">
        <v>0.17307692307692307</v>
      </c>
      <c r="N1937" s="149">
        <v>0.18315018315018314</v>
      </c>
      <c r="O1937" s="149">
        <v>0.061224489795918366</v>
      </c>
      <c r="P1937" s="149">
        <v>0.11172161172161173</v>
      </c>
      <c r="Q1937" s="149">
        <v>0.1669724770642202</v>
      </c>
      <c r="R1937" s="149">
        <v>0.1016949152542373</v>
      </c>
    </row>
    <row r="1938" spans="2:18" s="144" customFormat="1" ht="15.75" hidden="1">
      <c r="B1938" s="160" t="s">
        <v>185</v>
      </c>
      <c r="C1938" s="185">
        <v>0.3</v>
      </c>
      <c r="D1938" s="149">
        <v>0.3653131634819533</v>
      </c>
      <c r="E1938" s="149">
        <v>0.5</v>
      </c>
      <c r="F1938" s="149">
        <v>0.45231607629427795</v>
      </c>
      <c r="G1938" s="149">
        <v>0.2183734939759036</v>
      </c>
      <c r="H1938" s="149">
        <v>0.46153846153846156</v>
      </c>
      <c r="I1938" s="149">
        <v>0.25287356321839083</v>
      </c>
      <c r="J1938" s="149">
        <v>0.5430916552667578</v>
      </c>
      <c r="K1938" s="149">
        <v>0.36061381074168797</v>
      </c>
      <c r="L1938" s="149" t="e">
        <v>#N/A</v>
      </c>
      <c r="M1938" s="149">
        <v>0.35714285714285715</v>
      </c>
      <c r="N1938" s="149">
        <v>0.39776536312849164</v>
      </c>
      <c r="O1938" s="149">
        <v>0.17848970251716248</v>
      </c>
      <c r="P1938" s="149">
        <v>0.3396414342629482</v>
      </c>
      <c r="Q1938" s="149">
        <v>0.5997624703087886</v>
      </c>
      <c r="R1938" s="149">
        <v>0.2009132420091324</v>
      </c>
    </row>
    <row r="1939" spans="2:18" s="144" customFormat="1" ht="15.75" hidden="1">
      <c r="B1939" s="160" t="s">
        <v>264</v>
      </c>
      <c r="C1939" s="185">
        <v>0.47</v>
      </c>
      <c r="D1939" s="149">
        <v>0.5376432078559739</v>
      </c>
      <c r="E1939" s="149">
        <v>0.625</v>
      </c>
      <c r="F1939" s="149">
        <v>0.6024096385542169</v>
      </c>
      <c r="G1939" s="149">
        <v>0.3333333333333333</v>
      </c>
      <c r="H1939" s="149" t="e">
        <v>#N/A</v>
      </c>
      <c r="I1939" s="149">
        <v>0.28</v>
      </c>
      <c r="J1939" s="149">
        <v>0.43283582089552236</v>
      </c>
      <c r="K1939" s="149">
        <v>0.4878048780487805</v>
      </c>
      <c r="L1939" s="149" t="e">
        <v>#N/A</v>
      </c>
      <c r="M1939" s="149">
        <v>0</v>
      </c>
      <c r="N1939" s="149">
        <v>0.5714285714285714</v>
      </c>
      <c r="O1939" s="149">
        <v>0.373134328358209</v>
      </c>
      <c r="P1939" s="149">
        <v>0.5872756933115824</v>
      </c>
      <c r="Q1939" s="149">
        <v>0.6023391812865497</v>
      </c>
      <c r="R1939" s="149">
        <v>0.2222222222222222</v>
      </c>
    </row>
    <row r="1940" spans="2:18" s="144" customFormat="1" ht="15.75" hidden="1">
      <c r="B1940" s="160" t="s">
        <v>263</v>
      </c>
      <c r="C1940" s="185">
        <v>0.14</v>
      </c>
      <c r="D1940" s="149">
        <v>0.1607208084743699</v>
      </c>
      <c r="E1940" s="149">
        <v>0.2317596566523605</v>
      </c>
      <c r="F1940" s="149">
        <v>0.17421007685738685</v>
      </c>
      <c r="G1940" s="149">
        <v>0.05909090909090909</v>
      </c>
      <c r="H1940" s="149">
        <v>0.08943089430894309</v>
      </c>
      <c r="I1940" s="149">
        <v>0.10981308411214953</v>
      </c>
      <c r="J1940" s="149">
        <v>0.20810142238713666</v>
      </c>
      <c r="K1940" s="149">
        <v>0.16226138032305434</v>
      </c>
      <c r="L1940" s="149">
        <v>0.04205607476635514</v>
      </c>
      <c r="M1940" s="149">
        <v>0.125</v>
      </c>
      <c r="N1940" s="149">
        <v>0.1288135593220339</v>
      </c>
      <c r="O1940" s="149">
        <v>0.05966386554621849</v>
      </c>
      <c r="P1940" s="149">
        <v>0.08293460925039872</v>
      </c>
      <c r="Q1940" s="149">
        <v>0.19726339794754846</v>
      </c>
      <c r="R1940" s="149">
        <v>0.11267605633802817</v>
      </c>
    </row>
    <row r="1941" spans="2:20" s="154" customFormat="1" ht="15.75" hidden="1">
      <c r="B1941" s="155"/>
      <c r="C1941" s="156"/>
      <c r="D1941" s="156"/>
      <c r="E1941" s="156"/>
      <c r="F1941" s="156"/>
      <c r="G1941" s="156"/>
      <c r="H1941" s="156"/>
      <c r="I1941" s="156"/>
      <c r="J1941" s="156"/>
      <c r="K1941" s="156"/>
      <c r="L1941" s="156"/>
      <c r="M1941" s="156"/>
      <c r="N1941" s="156"/>
      <c r="O1941" s="157"/>
      <c r="P1941" s="157"/>
      <c r="Q1941" s="157"/>
      <c r="R1941" s="157"/>
      <c r="S1941" s="157"/>
      <c r="T1941" s="157"/>
    </row>
    <row r="1942" spans="2:20" s="154" customFormat="1" ht="15.75" hidden="1">
      <c r="B1942" s="382" t="s">
        <v>350</v>
      </c>
      <c r="C1942" s="383"/>
      <c r="D1942" s="383"/>
      <c r="E1942" s="383"/>
      <c r="F1942" s="383"/>
      <c r="G1942" s="383"/>
      <c r="H1942" s="383"/>
      <c r="I1942" s="156"/>
      <c r="J1942" s="156"/>
      <c r="K1942" s="156"/>
      <c r="L1942" s="156"/>
      <c r="M1942" s="156"/>
      <c r="N1942" s="156"/>
      <c r="O1942" s="157"/>
      <c r="P1942" s="157"/>
      <c r="Q1942" s="157"/>
      <c r="R1942" s="157"/>
      <c r="S1942" s="157"/>
      <c r="T1942" s="157"/>
    </row>
    <row r="1943" spans="2:18" s="144" customFormat="1" ht="15.75" hidden="1">
      <c r="B1943" s="160"/>
      <c r="C1943" s="184" t="s">
        <v>74</v>
      </c>
      <c r="D1943" s="160" t="s">
        <v>172</v>
      </c>
      <c r="E1943" s="160" t="s">
        <v>25</v>
      </c>
      <c r="F1943" s="160" t="s">
        <v>180</v>
      </c>
      <c r="G1943" s="160" t="s">
        <v>140</v>
      </c>
      <c r="H1943" s="160" t="s">
        <v>141</v>
      </c>
      <c r="I1943" s="160" t="s">
        <v>142</v>
      </c>
      <c r="J1943" s="160" t="s">
        <v>143</v>
      </c>
      <c r="K1943" s="160" t="s">
        <v>144</v>
      </c>
      <c r="L1943" s="160" t="s">
        <v>145</v>
      </c>
      <c r="M1943" s="160" t="s">
        <v>146</v>
      </c>
      <c r="N1943" s="160" t="s">
        <v>147</v>
      </c>
      <c r="O1943" s="160" t="s">
        <v>148</v>
      </c>
      <c r="P1943" s="160" t="s">
        <v>149</v>
      </c>
      <c r="Q1943" s="160" t="s">
        <v>150</v>
      </c>
      <c r="R1943" s="160" t="s">
        <v>151</v>
      </c>
    </row>
    <row r="1944" spans="2:18" s="144" customFormat="1" ht="15.75" hidden="1">
      <c r="B1944" s="160" t="s">
        <v>351</v>
      </c>
      <c r="C1944" s="190">
        <v>0.23795081590113634</v>
      </c>
      <c r="D1944" s="164">
        <v>0.2550754629464445</v>
      </c>
      <c r="E1944" s="164">
        <v>0.34448818897637795</v>
      </c>
      <c r="F1944" s="164">
        <v>0.22652276392507134</v>
      </c>
      <c r="G1944" s="164">
        <v>0.0954356846473029</v>
      </c>
      <c r="H1944" s="164">
        <v>0.21913043478260869</v>
      </c>
      <c r="I1944" s="164">
        <v>0.1267427122940431</v>
      </c>
      <c r="J1944" s="164">
        <v>0.3073501872659176</v>
      </c>
      <c r="K1944" s="164">
        <v>0.2450732693279434</v>
      </c>
      <c r="L1944" s="164">
        <v>0.09285714285714286</v>
      </c>
      <c r="M1944" s="164">
        <v>0.2006269592476489</v>
      </c>
      <c r="N1944" s="164">
        <v>0.28413793103448276</v>
      </c>
      <c r="O1944" s="164">
        <v>0.10792291220556745</v>
      </c>
      <c r="P1944" s="164">
        <v>0.36962750716332377</v>
      </c>
      <c r="Q1944" s="164">
        <v>0.40324118207816967</v>
      </c>
      <c r="R1944" s="164">
        <v>0.14414414414414414</v>
      </c>
    </row>
    <row r="1945" spans="2:18" s="144" customFormat="1" ht="15.75" hidden="1">
      <c r="B1945" s="160" t="s">
        <v>352</v>
      </c>
      <c r="C1945" s="190">
        <v>0.15602574926129167</v>
      </c>
      <c r="D1945" s="164">
        <v>0.17112922002328287</v>
      </c>
      <c r="E1945" s="164">
        <v>0.3305084745762712</v>
      </c>
      <c r="F1945" s="164">
        <v>0.17420718816067654</v>
      </c>
      <c r="G1945" s="164">
        <v>0.04054054054054054</v>
      </c>
      <c r="H1945" s="164">
        <v>0.2208067940552017</v>
      </c>
      <c r="I1945" s="164">
        <v>0.09428571428571429</v>
      </c>
      <c r="J1945" s="164">
        <v>0.23776908023483365</v>
      </c>
      <c r="K1945" s="164">
        <v>0.18584070796460178</v>
      </c>
      <c r="L1945" s="164">
        <v>0.08597285067873303</v>
      </c>
      <c r="M1945" s="164" t="e">
        <v>#N/A</v>
      </c>
      <c r="N1945" s="164">
        <v>0.09868421052631579</v>
      </c>
      <c r="O1945" s="164">
        <v>0.046052631578947366</v>
      </c>
      <c r="P1945" s="164">
        <v>0.13823529411764707</v>
      </c>
      <c r="Q1945" s="164">
        <v>0.20675105485232068</v>
      </c>
      <c r="R1945" s="164">
        <v>0.08247422680412371</v>
      </c>
    </row>
    <row r="1946" spans="2:18" s="144" customFormat="1" ht="15.75" hidden="1">
      <c r="B1946" s="160" t="s">
        <v>182</v>
      </c>
      <c r="C1946" s="190">
        <v>0.18187025746054913</v>
      </c>
      <c r="D1946" s="164">
        <v>0.20190703218116807</v>
      </c>
      <c r="E1946" s="164">
        <v>0.23255813953488372</v>
      </c>
      <c r="F1946" s="164">
        <v>0.22958309537407195</v>
      </c>
      <c r="G1946" s="164">
        <v>0.02459016393442623</v>
      </c>
      <c r="H1946" s="164">
        <v>0.17721518987341772</v>
      </c>
      <c r="I1946" s="164">
        <v>0.12979351032448377</v>
      </c>
      <c r="J1946" s="164">
        <v>0.2646370023419204</v>
      </c>
      <c r="K1946" s="164">
        <v>0.2013942680092951</v>
      </c>
      <c r="L1946" s="164">
        <v>0.1346153846153846</v>
      </c>
      <c r="M1946" s="164">
        <v>0.15</v>
      </c>
      <c r="N1946" s="164">
        <v>0.12837837837837837</v>
      </c>
      <c r="O1946" s="164">
        <v>0.07142857142857142</v>
      </c>
      <c r="P1946" s="164">
        <v>0.1254681647940075</v>
      </c>
      <c r="Q1946" s="164">
        <v>0.1758957654723127</v>
      </c>
      <c r="R1946" s="164">
        <v>0.09401709401709402</v>
      </c>
    </row>
    <row r="1947" spans="2:18" s="144" customFormat="1" ht="15.75" hidden="1">
      <c r="B1947" s="160" t="s">
        <v>185</v>
      </c>
      <c r="C1947" s="190">
        <v>0.3130458489625932</v>
      </c>
      <c r="D1947" s="164">
        <v>0.3780707841776544</v>
      </c>
      <c r="E1947" s="164">
        <v>0.55</v>
      </c>
      <c r="F1947" s="164">
        <v>0.4553072625698324</v>
      </c>
      <c r="G1947" s="164">
        <v>0.13777089783281735</v>
      </c>
      <c r="H1947" s="164">
        <v>0.32</v>
      </c>
      <c r="I1947" s="164">
        <v>0.23943661971830985</v>
      </c>
      <c r="J1947" s="164">
        <v>0.5872756933115824</v>
      </c>
      <c r="K1947" s="164">
        <v>0.38274932614555257</v>
      </c>
      <c r="L1947" s="164" t="e">
        <v>#N/A</v>
      </c>
      <c r="M1947" s="164">
        <v>0.296969696969697</v>
      </c>
      <c r="N1947" s="164">
        <v>0.36210526315789476</v>
      </c>
      <c r="O1947" s="164">
        <v>0.18548387096774194</v>
      </c>
      <c r="P1947" s="164">
        <v>0.3986693961105425</v>
      </c>
      <c r="Q1947" s="164">
        <v>0.6366906474820144</v>
      </c>
      <c r="R1947" s="164">
        <v>0.171990171990172</v>
      </c>
    </row>
    <row r="1948" spans="2:18" s="144" customFormat="1" ht="15.75" hidden="1">
      <c r="B1948" s="160" t="s">
        <v>264</v>
      </c>
      <c r="C1948" s="190">
        <v>0.4657990314769976</v>
      </c>
      <c r="D1948" s="164">
        <v>0.5338050314465409</v>
      </c>
      <c r="E1948" s="164">
        <v>0.625</v>
      </c>
      <c r="F1948" s="164">
        <v>0.5342465753424658</v>
      </c>
      <c r="G1948" s="164">
        <v>0.2894736842105263</v>
      </c>
      <c r="H1948" s="164" t="e">
        <v>#N/A</v>
      </c>
      <c r="I1948" s="164">
        <v>0.25</v>
      </c>
      <c r="J1948" s="164">
        <v>0.5</v>
      </c>
      <c r="K1948" s="164">
        <v>0.5</v>
      </c>
      <c r="L1948" s="164" t="e">
        <v>#N/A</v>
      </c>
      <c r="M1948" s="164" t="e">
        <v>#N/A</v>
      </c>
      <c r="N1948" s="164">
        <v>0.3191489361702128</v>
      </c>
      <c r="O1948" s="164">
        <v>0.2857142857142857</v>
      </c>
      <c r="P1948" s="164">
        <v>0.618380062305296</v>
      </c>
      <c r="Q1948" s="164">
        <v>0.6071428571428571</v>
      </c>
      <c r="R1948" s="164">
        <v>0.1794871794871795</v>
      </c>
    </row>
    <row r="1949" spans="2:18" s="144" customFormat="1" ht="15.75" hidden="1">
      <c r="B1949" s="160" t="s">
        <v>263</v>
      </c>
      <c r="C1949" s="190">
        <v>0.16184873476510822</v>
      </c>
      <c r="D1949" s="164">
        <v>0.18396912760169545</v>
      </c>
      <c r="E1949" s="164">
        <v>0.256198347107438</v>
      </c>
      <c r="F1949" s="164">
        <v>0.2100149476831091</v>
      </c>
      <c r="G1949" s="164">
        <v>0.024608501118568233</v>
      </c>
      <c r="H1949" s="164">
        <v>0.13405797101449277</v>
      </c>
      <c r="I1949" s="164">
        <v>0.09896907216494845</v>
      </c>
      <c r="J1949" s="164">
        <v>0.2497391304347826</v>
      </c>
      <c r="K1949" s="164">
        <v>0.19776380153738643</v>
      </c>
      <c r="L1949" s="164">
        <v>0.07373271889400922</v>
      </c>
      <c r="M1949" s="164">
        <v>0.09649122807017543</v>
      </c>
      <c r="N1949" s="164">
        <v>0.0708955223880597</v>
      </c>
      <c r="O1949" s="164">
        <v>0.05593220338983051</v>
      </c>
      <c r="P1949" s="164">
        <v>0.10265486725663717</v>
      </c>
      <c r="Q1949" s="164">
        <v>0.19119351100811124</v>
      </c>
      <c r="R1949" s="164">
        <v>0.05844155844155844</v>
      </c>
    </row>
    <row r="1950" spans="2:11" s="111" customFormat="1" ht="15.75">
      <c r="B1950" s="43"/>
      <c r="C1950" s="43"/>
      <c r="D1950" s="43"/>
      <c r="E1950" s="43"/>
      <c r="F1950" s="43"/>
      <c r="G1950" s="43"/>
      <c r="H1950" s="43"/>
      <c r="I1950" s="43"/>
      <c r="J1950" s="43"/>
      <c r="K1950" s="43"/>
    </row>
    <row r="1951" spans="2:11" s="111" customFormat="1" ht="15.75">
      <c r="B1951" s="43"/>
      <c r="C1951" s="43"/>
      <c r="D1951" s="43"/>
      <c r="E1951" s="43"/>
      <c r="F1951" s="43"/>
      <c r="G1951" s="43"/>
      <c r="H1951" s="43"/>
      <c r="I1951" s="43"/>
      <c r="K1951" s="52"/>
    </row>
    <row r="1952" s="111" customFormat="1" ht="15.75">
      <c r="K1952" s="52"/>
    </row>
    <row r="1953" s="111" customFormat="1" ht="15.75">
      <c r="K1953" s="52"/>
    </row>
    <row r="1954" s="111" customFormat="1" ht="15.75">
      <c r="K1954" s="52"/>
    </row>
    <row r="1955" s="111" customFormat="1" ht="15.75">
      <c r="K1955" s="52"/>
    </row>
    <row r="1956" s="111" customFormat="1" ht="15.75">
      <c r="K1956" s="52"/>
    </row>
    <row r="1957" s="111" customFormat="1" ht="15.75">
      <c r="K1957" s="52"/>
    </row>
    <row r="1958" s="111" customFormat="1" ht="15.75">
      <c r="K1958" s="52"/>
    </row>
    <row r="1959" s="111" customFormat="1" ht="15.75">
      <c r="K1959" s="52"/>
    </row>
    <row r="1960" s="111" customFormat="1" ht="15.75">
      <c r="K1960" s="52"/>
    </row>
    <row r="1961" s="111" customFormat="1" ht="15.75">
      <c r="K1961" s="52"/>
    </row>
    <row r="1962" s="111" customFormat="1" ht="15.75">
      <c r="K1962" s="52"/>
    </row>
    <row r="1963" s="111" customFormat="1" ht="15.75">
      <c r="K1963" s="52"/>
    </row>
    <row r="1964" s="111" customFormat="1" ht="15.75">
      <c r="K1964" s="52"/>
    </row>
    <row r="1965" s="111" customFormat="1" ht="15.75">
      <c r="K1965" s="52"/>
    </row>
    <row r="1966" s="111" customFormat="1" ht="15.75">
      <c r="K1966" s="52"/>
    </row>
    <row r="1967" s="111" customFormat="1" ht="15.75">
      <c r="K1967" s="52"/>
    </row>
    <row r="1968" s="111" customFormat="1" ht="15.75">
      <c r="K1968" s="52"/>
    </row>
    <row r="1969" spans="2:11" s="111" customFormat="1" ht="15.75">
      <c r="B1969" s="256" t="s">
        <v>287</v>
      </c>
      <c r="K1969" s="52"/>
    </row>
    <row r="1970" spans="2:11" s="223" customFormat="1" ht="15.75">
      <c r="B1970" s="256" t="s">
        <v>438</v>
      </c>
      <c r="K1970" s="52"/>
    </row>
    <row r="1971" spans="2:11" s="224" customFormat="1" ht="15.75">
      <c r="B1971" s="256" t="s">
        <v>439</v>
      </c>
      <c r="K1971" s="52"/>
    </row>
    <row r="1972" s="111" customFormat="1" ht="15.75">
      <c r="K1972" s="52"/>
    </row>
    <row r="1973" spans="1:22" s="217" customFormat="1" ht="113.25" customHeight="1">
      <c r="A1973" s="23"/>
      <c r="B1973" s="335" t="s">
        <v>553</v>
      </c>
      <c r="C1973" s="321"/>
      <c r="D1973" s="321"/>
      <c r="E1973" s="321"/>
      <c r="F1973" s="321"/>
      <c r="G1973" s="321"/>
      <c r="H1973" s="321"/>
      <c r="I1973" s="321"/>
      <c r="J1973" s="321"/>
      <c r="K1973" s="321"/>
      <c r="L1973" s="321"/>
      <c r="M1973" s="321"/>
      <c r="N1973" s="323"/>
      <c r="O1973" s="323"/>
      <c r="P1973" s="323"/>
      <c r="Q1973" s="323"/>
      <c r="R1973" s="323"/>
      <c r="S1973" s="323"/>
      <c r="T1973" s="323"/>
      <c r="U1973" s="323"/>
      <c r="V1973" s="323"/>
    </row>
    <row r="1974" spans="1:20" s="217" customFormat="1" ht="15.75">
      <c r="A1974" s="23"/>
      <c r="B1974" s="219"/>
      <c r="C1974" s="218"/>
      <c r="D1974" s="218"/>
      <c r="E1974" s="218"/>
      <c r="F1974" s="218"/>
      <c r="G1974" s="218"/>
      <c r="H1974" s="218"/>
      <c r="I1974" s="218"/>
      <c r="J1974" s="218"/>
      <c r="K1974" s="218"/>
      <c r="L1974" s="218"/>
      <c r="M1974" s="218"/>
      <c r="T1974" s="48"/>
    </row>
    <row r="1975" spans="2:11" s="145" customFormat="1" ht="15.75">
      <c r="B1975" s="296" t="s">
        <v>356</v>
      </c>
      <c r="K1975" s="52"/>
    </row>
    <row r="1976" spans="2:19" s="145" customFormat="1" ht="15.75" hidden="1">
      <c r="B1976" s="261" t="s">
        <v>408</v>
      </c>
      <c r="O1976" s="147"/>
      <c r="P1976" s="147"/>
      <c r="Q1976" s="147"/>
      <c r="R1976" s="147"/>
      <c r="S1976" s="36"/>
    </row>
    <row r="1977" spans="1:20" s="145" customFormat="1" ht="15.75" hidden="1">
      <c r="A1977" s="23"/>
      <c r="B1977" s="148"/>
      <c r="C1977" s="149" t="s">
        <v>74</v>
      </c>
      <c r="D1977" s="148" t="s">
        <v>233</v>
      </c>
      <c r="E1977" s="148" t="s">
        <v>25</v>
      </c>
      <c r="F1977" s="148" t="s">
        <v>180</v>
      </c>
      <c r="G1977" s="148" t="s">
        <v>140</v>
      </c>
      <c r="H1977" s="148" t="s">
        <v>141</v>
      </c>
      <c r="I1977" s="148" t="s">
        <v>142</v>
      </c>
      <c r="J1977" s="148" t="s">
        <v>347</v>
      </c>
      <c r="K1977" s="148" t="s">
        <v>144</v>
      </c>
      <c r="L1977" s="148" t="s">
        <v>145</v>
      </c>
      <c r="M1977" s="148" t="s">
        <v>73</v>
      </c>
      <c r="N1977" s="148" t="s">
        <v>147</v>
      </c>
      <c r="O1977" s="148" t="s">
        <v>148</v>
      </c>
      <c r="P1977" s="148" t="s">
        <v>149</v>
      </c>
      <c r="Q1977" s="148" t="s">
        <v>150</v>
      </c>
      <c r="R1977" s="148" t="s">
        <v>151</v>
      </c>
      <c r="S1977" s="177"/>
      <c r="T1977" s="48"/>
    </row>
    <row r="1978" spans="1:19" s="145" customFormat="1" ht="15.75" hidden="1">
      <c r="A1978" s="145">
        <v>6</v>
      </c>
      <c r="B1978" s="149" t="str">
        <f>INDEX(B1935:B1940,$A$1978)</f>
        <v>Low SES</v>
      </c>
      <c r="C1978" s="164">
        <f aca="true" t="shared" si="202" ref="C1978:R1978">INDEX(C1935:C1940,$A$1978)</f>
        <v>0.14</v>
      </c>
      <c r="D1978" s="164">
        <f t="shared" si="202"/>
        <v>0.1607208084743699</v>
      </c>
      <c r="E1978" s="164">
        <f t="shared" si="202"/>
        <v>0.2317596566523605</v>
      </c>
      <c r="F1978" s="164">
        <f t="shared" si="202"/>
        <v>0.17421007685738685</v>
      </c>
      <c r="G1978" s="164">
        <f t="shared" si="202"/>
        <v>0.05909090909090909</v>
      </c>
      <c r="H1978" s="164">
        <f t="shared" si="202"/>
        <v>0.08943089430894309</v>
      </c>
      <c r="I1978" s="164">
        <f t="shared" si="202"/>
        <v>0.10981308411214953</v>
      </c>
      <c r="J1978" s="164">
        <f t="shared" si="202"/>
        <v>0.20810142238713666</v>
      </c>
      <c r="K1978" s="164">
        <f t="shared" si="202"/>
        <v>0.16226138032305434</v>
      </c>
      <c r="L1978" s="164">
        <f t="shared" si="202"/>
        <v>0.04205607476635514</v>
      </c>
      <c r="M1978" s="164">
        <f t="shared" si="202"/>
        <v>0.125</v>
      </c>
      <c r="N1978" s="164">
        <f t="shared" si="202"/>
        <v>0.1288135593220339</v>
      </c>
      <c r="O1978" s="164">
        <f t="shared" si="202"/>
        <v>0.05966386554621849</v>
      </c>
      <c r="P1978" s="164">
        <f t="shared" si="202"/>
        <v>0.08293460925039872</v>
      </c>
      <c r="Q1978" s="164">
        <f t="shared" si="202"/>
        <v>0.19726339794754846</v>
      </c>
      <c r="R1978" s="164">
        <f t="shared" si="202"/>
        <v>0.11267605633802817</v>
      </c>
      <c r="S1978" s="179" t="s">
        <v>299</v>
      </c>
    </row>
    <row r="1979" spans="2:19" s="145" customFormat="1" ht="15.75" hidden="1">
      <c r="B1979" s="149" t="str">
        <f>INDEX(B1944:B1949,$A$1978)</f>
        <v>Low SES</v>
      </c>
      <c r="C1979" s="164">
        <f aca="true" t="shared" si="203" ref="C1979:R1979">INDEX(C1944:C1949,$A$1978)</f>
        <v>0.16184873476510822</v>
      </c>
      <c r="D1979" s="164">
        <f t="shared" si="203"/>
        <v>0.18396912760169545</v>
      </c>
      <c r="E1979" s="164">
        <f t="shared" si="203"/>
        <v>0.256198347107438</v>
      </c>
      <c r="F1979" s="164">
        <f t="shared" si="203"/>
        <v>0.2100149476831091</v>
      </c>
      <c r="G1979" s="164">
        <f t="shared" si="203"/>
        <v>0.024608501118568233</v>
      </c>
      <c r="H1979" s="164">
        <f t="shared" si="203"/>
        <v>0.13405797101449277</v>
      </c>
      <c r="I1979" s="164">
        <f t="shared" si="203"/>
        <v>0.09896907216494845</v>
      </c>
      <c r="J1979" s="164">
        <f t="shared" si="203"/>
        <v>0.2497391304347826</v>
      </c>
      <c r="K1979" s="164">
        <f t="shared" si="203"/>
        <v>0.19776380153738643</v>
      </c>
      <c r="L1979" s="164">
        <f t="shared" si="203"/>
        <v>0.07373271889400922</v>
      </c>
      <c r="M1979" s="164">
        <f t="shared" si="203"/>
        <v>0.09649122807017543</v>
      </c>
      <c r="N1979" s="164">
        <f t="shared" si="203"/>
        <v>0.0708955223880597</v>
      </c>
      <c r="O1979" s="164">
        <f t="shared" si="203"/>
        <v>0.05593220338983051</v>
      </c>
      <c r="P1979" s="164">
        <f t="shared" si="203"/>
        <v>0.10265486725663717</v>
      </c>
      <c r="Q1979" s="164">
        <f t="shared" si="203"/>
        <v>0.19119351100811124</v>
      </c>
      <c r="R1979" s="164">
        <f t="shared" si="203"/>
        <v>0.05844155844155844</v>
      </c>
      <c r="S1979" s="179" t="s">
        <v>348</v>
      </c>
    </row>
    <row r="1980" spans="1:26" s="11" customFormat="1" ht="15.75">
      <c r="A1980" s="13"/>
      <c r="B1980" s="13"/>
      <c r="D1980" s="152"/>
      <c r="E1980" s="152"/>
      <c r="F1980" s="152"/>
      <c r="G1980" s="152"/>
      <c r="H1980" s="152"/>
      <c r="I1980" s="152"/>
      <c r="J1980" s="152"/>
      <c r="K1980" s="152"/>
      <c r="L1980" s="152"/>
      <c r="M1980" s="153"/>
      <c r="N1980" s="153"/>
      <c r="O1980" s="153"/>
      <c r="P1980" s="153"/>
      <c r="Q1980" s="153"/>
      <c r="R1980" s="153"/>
      <c r="U1980" s="36"/>
      <c r="V1980" s="36"/>
      <c r="W1980" s="36"/>
      <c r="X1980" s="36"/>
      <c r="Y1980" s="36"/>
      <c r="Z1980" s="36"/>
    </row>
    <row r="1981" spans="1:26" s="11" customFormat="1" ht="15.75">
      <c r="A1981" s="13"/>
      <c r="B1981" s="13"/>
      <c r="C1981" s="13"/>
      <c r="D1981" s="13"/>
      <c r="E1981" s="13"/>
      <c r="F1981" s="13"/>
      <c r="G1981" s="13"/>
      <c r="H1981" s="13"/>
      <c r="I1981" s="13"/>
      <c r="J1981" s="13"/>
      <c r="K1981" s="13"/>
      <c r="U1981" s="36"/>
      <c r="V1981" s="36"/>
      <c r="W1981" s="36"/>
      <c r="X1981" s="36"/>
      <c r="Y1981" s="36"/>
      <c r="Z1981" s="36"/>
    </row>
    <row r="1982" spans="2:26" s="145" customFormat="1" ht="15.75">
      <c r="B1982" s="13"/>
      <c r="C1982" s="13"/>
      <c r="D1982" s="13"/>
      <c r="E1982" s="13"/>
      <c r="F1982" s="13"/>
      <c r="G1982" s="13"/>
      <c r="H1982" s="13"/>
      <c r="I1982" s="13"/>
      <c r="U1982" s="36"/>
      <c r="V1982" s="36"/>
      <c r="W1982" s="36"/>
      <c r="X1982" s="36"/>
      <c r="Y1982" s="36"/>
      <c r="Z1982" s="36"/>
    </row>
    <row r="1983" spans="21:26" s="145" customFormat="1" ht="15.75">
      <c r="U1983" s="36"/>
      <c r="V1983" s="36"/>
      <c r="W1983" s="36"/>
      <c r="X1983" s="36"/>
      <c r="Y1983" s="36"/>
      <c r="Z1983" s="36"/>
    </row>
    <row r="1984" spans="21:26" s="268" customFormat="1" ht="15.75">
      <c r="U1984" s="36"/>
      <c r="V1984" s="36"/>
      <c r="W1984" s="36"/>
      <c r="X1984" s="36"/>
      <c r="Y1984" s="36"/>
      <c r="Z1984" s="36"/>
    </row>
    <row r="1985" spans="21:26" s="268" customFormat="1" ht="15.75">
      <c r="U1985" s="36"/>
      <c r="V1985" s="36"/>
      <c r="W1985" s="36"/>
      <c r="X1985" s="36"/>
      <c r="Y1985" s="36"/>
      <c r="Z1985" s="36"/>
    </row>
    <row r="1986" spans="21:26" s="145" customFormat="1" ht="15.75">
      <c r="U1986" s="36"/>
      <c r="V1986" s="36"/>
      <c r="W1986" s="36"/>
      <c r="X1986" s="36"/>
      <c r="Y1986" s="36"/>
      <c r="Z1986" s="36"/>
    </row>
    <row r="1987" spans="21:26" s="145" customFormat="1" ht="15.75">
      <c r="U1987" s="36"/>
      <c r="V1987" s="36"/>
      <c r="W1987" s="36"/>
      <c r="X1987" s="36"/>
      <c r="Y1987" s="36"/>
      <c r="Z1987" s="36"/>
    </row>
    <row r="1988" spans="21:26" s="145" customFormat="1" ht="15.75">
      <c r="U1988" s="36"/>
      <c r="V1988" s="36"/>
      <c r="W1988" s="36"/>
      <c r="X1988" s="36"/>
      <c r="Y1988" s="36"/>
      <c r="Z1988" s="36"/>
    </row>
    <row r="1989" spans="21:26" s="145" customFormat="1" ht="15.75">
      <c r="U1989" s="36"/>
      <c r="V1989" s="36"/>
      <c r="W1989" s="36"/>
      <c r="X1989" s="36"/>
      <c r="Y1989" s="36"/>
      <c r="Z1989" s="36"/>
    </row>
    <row r="1990" spans="21:26" s="145" customFormat="1" ht="15.75">
      <c r="U1990" s="36"/>
      <c r="V1990" s="36"/>
      <c r="W1990" s="36"/>
      <c r="X1990" s="36"/>
      <c r="Y1990" s="36"/>
      <c r="Z1990" s="36"/>
    </row>
    <row r="1991" spans="21:26" s="145" customFormat="1" ht="15.75">
      <c r="U1991" s="36"/>
      <c r="V1991" s="36"/>
      <c r="W1991" s="36"/>
      <c r="X1991" s="36"/>
      <c r="Y1991" s="36"/>
      <c r="Z1991" s="36"/>
    </row>
    <row r="1992" spans="21:26" s="145" customFormat="1" ht="15.75">
      <c r="U1992" s="36"/>
      <c r="V1992" s="36"/>
      <c r="W1992" s="36"/>
      <c r="X1992" s="36"/>
      <c r="Y1992" s="36"/>
      <c r="Z1992" s="36"/>
    </row>
    <row r="1993" spans="2:11" s="224" customFormat="1" ht="15.75">
      <c r="B1993" s="256" t="s">
        <v>438</v>
      </c>
      <c r="K1993" s="52"/>
    </row>
    <row r="1994" spans="2:11" s="224" customFormat="1" ht="15.75">
      <c r="B1994" s="256" t="s">
        <v>439</v>
      </c>
      <c r="K1994" s="52"/>
    </row>
    <row r="1995" spans="2:19" s="145" customFormat="1" ht="15.75">
      <c r="B1995" s="150"/>
      <c r="C1995" s="150"/>
      <c r="D1995" s="150"/>
      <c r="E1995" s="150"/>
      <c r="F1995" s="150"/>
      <c r="G1995" s="150"/>
      <c r="H1995" s="150"/>
      <c r="I1995" s="150"/>
      <c r="J1995" s="150"/>
      <c r="K1995" s="150"/>
      <c r="L1995" s="150"/>
      <c r="M1995" s="150"/>
      <c r="N1995" s="150"/>
      <c r="O1995" s="150"/>
      <c r="P1995" s="150"/>
      <c r="Q1995" s="150"/>
      <c r="S1995" s="36"/>
    </row>
    <row r="1996" spans="1:20" ht="15.75">
      <c r="A1996" s="23"/>
      <c r="B1996" s="339" t="s">
        <v>357</v>
      </c>
      <c r="C1996" s="340"/>
      <c r="D1996" s="340"/>
      <c r="E1996" s="340"/>
      <c r="F1996" s="340"/>
      <c r="G1996" s="340"/>
      <c r="H1996" s="340"/>
      <c r="I1996" s="340"/>
      <c r="J1996" s="340"/>
      <c r="K1996" s="340"/>
      <c r="L1996" s="340"/>
      <c r="M1996" s="340"/>
      <c r="T1996" s="48"/>
    </row>
    <row r="1997" spans="2:22" ht="98.25" customHeight="1">
      <c r="B1997" s="321" t="s">
        <v>554</v>
      </c>
      <c r="C1997" s="321"/>
      <c r="D1997" s="321"/>
      <c r="E1997" s="321"/>
      <c r="F1997" s="321"/>
      <c r="G1997" s="321"/>
      <c r="H1997" s="321"/>
      <c r="I1997" s="321"/>
      <c r="J1997" s="321"/>
      <c r="K1997" s="321"/>
      <c r="L1997" s="321"/>
      <c r="M1997" s="321"/>
      <c r="N1997" s="323"/>
      <c r="O1997" s="323"/>
      <c r="P1997" s="323"/>
      <c r="Q1997" s="323"/>
      <c r="R1997" s="323"/>
      <c r="S1997" s="323"/>
      <c r="T1997" s="323"/>
      <c r="U1997" s="323"/>
      <c r="V1997" s="323"/>
    </row>
    <row r="1998" ht="15.75">
      <c r="K1998" s="52"/>
    </row>
    <row r="1999" spans="2:11" s="111" customFormat="1" ht="15.75">
      <c r="B1999" s="288" t="s">
        <v>363</v>
      </c>
      <c r="K1999" s="52"/>
    </row>
    <row r="2000" spans="2:20" s="11" customFormat="1" ht="15" customHeight="1" hidden="1">
      <c r="B2000" s="343" t="s">
        <v>471</v>
      </c>
      <c r="C2000" s="343"/>
      <c r="D2000" s="343"/>
      <c r="E2000" s="343"/>
      <c r="F2000" s="343"/>
      <c r="G2000" s="343"/>
      <c r="H2000" s="343"/>
      <c r="I2000" s="343"/>
      <c r="J2000" s="343"/>
      <c r="K2000" s="343"/>
      <c r="L2000" s="343"/>
      <c r="M2000" s="343"/>
      <c r="N2000" s="343"/>
      <c r="O2000" s="343"/>
      <c r="P2000" s="343"/>
      <c r="Q2000" s="343"/>
      <c r="R2000" s="343"/>
      <c r="S2000" s="343"/>
      <c r="T2000" s="343"/>
    </row>
    <row r="2001" spans="2:21" s="11" customFormat="1" ht="78.75" hidden="1">
      <c r="B2001" s="59"/>
      <c r="C2001" s="59" t="s">
        <v>184</v>
      </c>
      <c r="D2001" s="59" t="s">
        <v>264</v>
      </c>
      <c r="E2001" s="59" t="s">
        <v>182</v>
      </c>
      <c r="F2001" s="59" t="s">
        <v>188</v>
      </c>
      <c r="G2001" s="59" t="s">
        <v>185</v>
      </c>
      <c r="H2001" s="59" t="s">
        <v>265</v>
      </c>
      <c r="I2001" s="59" t="s">
        <v>184</v>
      </c>
      <c r="J2001" s="59" t="s">
        <v>264</v>
      </c>
      <c r="K2001" s="59" t="s">
        <v>182</v>
      </c>
      <c r="L2001" s="59" t="s">
        <v>188</v>
      </c>
      <c r="M2001" s="59" t="s">
        <v>185</v>
      </c>
      <c r="N2001" s="59" t="s">
        <v>265</v>
      </c>
      <c r="O2001" s="59" t="s">
        <v>225</v>
      </c>
      <c r="P2001" s="59" t="s">
        <v>193</v>
      </c>
      <c r="Q2001" s="59" t="s">
        <v>194</v>
      </c>
      <c r="R2001" s="59" t="s">
        <v>226</v>
      </c>
      <c r="S2001" s="59" t="s">
        <v>195</v>
      </c>
      <c r="T2001" s="59" t="s">
        <v>227</v>
      </c>
      <c r="U2001" s="161" t="s">
        <v>351</v>
      </c>
    </row>
    <row r="2002" spans="2:21" s="11" customFormat="1" ht="15.75" hidden="1">
      <c r="B2002" s="191" t="s">
        <v>74</v>
      </c>
      <c r="C2002" s="193">
        <v>43890</v>
      </c>
      <c r="D2002" s="193">
        <v>11048</v>
      </c>
      <c r="E2002" s="193">
        <v>137286</v>
      </c>
      <c r="F2002" s="193">
        <v>1117</v>
      </c>
      <c r="G2002" s="193">
        <v>115817</v>
      </c>
      <c r="H2002" s="193">
        <v>150424</v>
      </c>
      <c r="I2002" s="193">
        <v>37245</v>
      </c>
      <c r="J2002" s="193">
        <v>10462</v>
      </c>
      <c r="K2002" s="193">
        <v>114712</v>
      </c>
      <c r="L2002" s="193">
        <v>1005</v>
      </c>
      <c r="M2002" s="193">
        <v>108756</v>
      </c>
      <c r="N2002" s="193">
        <v>124440</v>
      </c>
      <c r="O2002" s="171">
        <f>I2002/C2002</f>
        <v>0.8485987696514012</v>
      </c>
      <c r="P2002" s="172">
        <f>J2002/D2002</f>
        <v>0.9469587255611875</v>
      </c>
      <c r="Q2002" s="172">
        <f>K2002/E2002</f>
        <v>0.8355695409582915</v>
      </c>
      <c r="R2002" s="172">
        <f>L2002/F2002</f>
        <v>0.8997314234556849</v>
      </c>
      <c r="S2002" s="172">
        <f>M2002/G2002</f>
        <v>0.9390331298514035</v>
      </c>
      <c r="T2002" s="172">
        <f>N2002/H2002</f>
        <v>0.8272616071903419</v>
      </c>
      <c r="U2002" s="173">
        <f>SUM(I2002:M2002)/SUM(C2002:G2002)</f>
        <v>0.8803912562508491</v>
      </c>
    </row>
    <row r="2003" spans="2:21" s="11" customFormat="1" ht="15.75" hidden="1">
      <c r="B2003" s="64" t="s">
        <v>172</v>
      </c>
      <c r="C2003" s="188">
        <v>8084</v>
      </c>
      <c r="D2003" s="188">
        <v>1439</v>
      </c>
      <c r="E2003" s="188">
        <v>13505</v>
      </c>
      <c r="F2003" s="188">
        <v>126</v>
      </c>
      <c r="G2003" s="188">
        <v>7911</v>
      </c>
      <c r="H2003" s="188">
        <v>16222</v>
      </c>
      <c r="I2003" s="192">
        <v>6753</v>
      </c>
      <c r="J2003" s="188">
        <v>1341</v>
      </c>
      <c r="K2003" s="188">
        <v>10963</v>
      </c>
      <c r="L2003" s="188">
        <v>106</v>
      </c>
      <c r="M2003" s="188">
        <v>7464</v>
      </c>
      <c r="N2003" s="188">
        <v>13133</v>
      </c>
      <c r="O2003" s="171">
        <f>I2003/C2003</f>
        <v>0.8353537852548244</v>
      </c>
      <c r="P2003" s="172">
        <f>J2003/D2003</f>
        <v>0.9318971507991661</v>
      </c>
      <c r="Q2003" s="172">
        <f>K2003/E2003</f>
        <v>0.8117734172528693</v>
      </c>
      <c r="R2003" s="172">
        <f>L2003/F2003</f>
        <v>0.8412698412698413</v>
      </c>
      <c r="S2003" s="172">
        <f>M2003/G2003</f>
        <v>0.9434963974213121</v>
      </c>
      <c r="T2003" s="172">
        <f>N2003/H2003</f>
        <v>0.8095795832819628</v>
      </c>
      <c r="U2003" s="173">
        <f>SUM(I2003:M2003)/SUM(C2003:G2003)</f>
        <v>0.8571382584902624</v>
      </c>
    </row>
    <row r="2004" spans="2:21" s="11" customFormat="1" ht="15" customHeight="1" hidden="1">
      <c r="B2004" s="51" t="s">
        <v>25</v>
      </c>
      <c r="C2004" s="158">
        <v>399</v>
      </c>
      <c r="D2004" s="158">
        <v>7</v>
      </c>
      <c r="E2004" s="158">
        <v>99</v>
      </c>
      <c r="F2004" s="158" t="s">
        <v>266</v>
      </c>
      <c r="G2004" s="158">
        <v>70</v>
      </c>
      <c r="H2004" s="158">
        <v>266</v>
      </c>
      <c r="I2004" s="159">
        <v>353</v>
      </c>
      <c r="J2004" s="158">
        <v>7</v>
      </c>
      <c r="K2004" s="158">
        <v>85</v>
      </c>
      <c r="L2004" s="158" t="s">
        <v>266</v>
      </c>
      <c r="M2004" s="158">
        <v>66</v>
      </c>
      <c r="N2004" s="158">
        <v>223</v>
      </c>
      <c r="O2004" s="171">
        <f aca="true" t="shared" si="204" ref="O2004:O2017">I2004/C2004</f>
        <v>0.8847117794486216</v>
      </c>
      <c r="P2004" s="172">
        <f aca="true" t="shared" si="205" ref="P2004:P2017">J2004/D2004</f>
        <v>1</v>
      </c>
      <c r="Q2004" s="172">
        <f aca="true" t="shared" si="206" ref="Q2004:Q2017">K2004/E2004</f>
        <v>0.8585858585858586</v>
      </c>
      <c r="R2004" s="172" t="e">
        <f>NA()</f>
        <v>#N/A</v>
      </c>
      <c r="S2004" s="172">
        <f aca="true" t="shared" si="207" ref="S2004:S2017">M2004/G2004</f>
        <v>0.9428571428571428</v>
      </c>
      <c r="T2004" s="172">
        <f aca="true" t="shared" si="208" ref="T2004:T2017">N2004/H2004</f>
        <v>0.8383458646616542</v>
      </c>
      <c r="U2004" s="173">
        <f aca="true" t="shared" si="209" ref="U2004:U2017">SUM(I2004:M2004)/SUM(C2004:G2004)</f>
        <v>0.888695652173913</v>
      </c>
    </row>
    <row r="2005" spans="2:21" s="11" customFormat="1" ht="15" customHeight="1" hidden="1">
      <c r="B2005" s="64" t="s">
        <v>180</v>
      </c>
      <c r="C2005" s="158">
        <v>2832</v>
      </c>
      <c r="D2005" s="158">
        <v>131</v>
      </c>
      <c r="E2005" s="158">
        <v>5767</v>
      </c>
      <c r="F2005" s="158">
        <v>23</v>
      </c>
      <c r="G2005" s="158">
        <v>456</v>
      </c>
      <c r="H2005" s="158">
        <v>6996</v>
      </c>
      <c r="I2005" s="159">
        <v>2125</v>
      </c>
      <c r="J2005" s="158">
        <v>90</v>
      </c>
      <c r="K2005" s="158">
        <v>4323</v>
      </c>
      <c r="L2005" s="158">
        <v>16</v>
      </c>
      <c r="M2005" s="158">
        <v>399</v>
      </c>
      <c r="N2005" s="158">
        <v>5231</v>
      </c>
      <c r="O2005" s="171">
        <f t="shared" si="204"/>
        <v>0.7503531073446328</v>
      </c>
      <c r="P2005" s="172">
        <f t="shared" si="205"/>
        <v>0.6870229007633588</v>
      </c>
      <c r="Q2005" s="172">
        <f t="shared" si="206"/>
        <v>0.7496098491416681</v>
      </c>
      <c r="R2005" s="172">
        <f aca="true" t="shared" si="210" ref="R2005:R2017">L2005/F2005</f>
        <v>0.6956521739130435</v>
      </c>
      <c r="S2005" s="172">
        <f t="shared" si="207"/>
        <v>0.875</v>
      </c>
      <c r="T2005" s="172">
        <f t="shared" si="208"/>
        <v>0.7477129788450543</v>
      </c>
      <c r="U2005" s="173">
        <f t="shared" si="209"/>
        <v>0.755022260831795</v>
      </c>
    </row>
    <row r="2006" spans="2:21" s="11" customFormat="1" ht="15.75" hidden="1">
      <c r="B2006" s="51" t="s">
        <v>140</v>
      </c>
      <c r="C2006" s="158">
        <v>180</v>
      </c>
      <c r="D2006" s="158">
        <v>41</v>
      </c>
      <c r="E2006" s="158">
        <v>401</v>
      </c>
      <c r="F2006" s="158">
        <v>7</v>
      </c>
      <c r="G2006" s="158">
        <v>710</v>
      </c>
      <c r="H2006" s="158">
        <v>475</v>
      </c>
      <c r="I2006" s="159">
        <v>154</v>
      </c>
      <c r="J2006" s="158">
        <v>40</v>
      </c>
      <c r="K2006" s="158">
        <v>310</v>
      </c>
      <c r="L2006" s="158">
        <v>6</v>
      </c>
      <c r="M2006" s="158">
        <v>651</v>
      </c>
      <c r="N2006" s="158">
        <v>374</v>
      </c>
      <c r="O2006" s="171">
        <f t="shared" si="204"/>
        <v>0.8555555555555555</v>
      </c>
      <c r="P2006" s="172">
        <f t="shared" si="205"/>
        <v>0.975609756097561</v>
      </c>
      <c r="Q2006" s="172">
        <f t="shared" si="206"/>
        <v>0.773067331670823</v>
      </c>
      <c r="R2006" s="172">
        <f t="shared" si="210"/>
        <v>0.8571428571428571</v>
      </c>
      <c r="S2006" s="172">
        <f t="shared" si="207"/>
        <v>0.9169014084507042</v>
      </c>
      <c r="T2006" s="172">
        <f t="shared" si="208"/>
        <v>0.7873684210526316</v>
      </c>
      <c r="U2006" s="173">
        <f t="shared" si="209"/>
        <v>0.8670649738610904</v>
      </c>
    </row>
    <row r="2007" spans="2:21" s="11" customFormat="1" ht="15.75" hidden="1">
      <c r="B2007" s="51" t="s">
        <v>141</v>
      </c>
      <c r="C2007" s="158">
        <v>512</v>
      </c>
      <c r="D2007" s="158" t="s">
        <v>266</v>
      </c>
      <c r="E2007" s="158">
        <v>74</v>
      </c>
      <c r="F2007" s="158" t="s">
        <v>266</v>
      </c>
      <c r="G2007" s="158">
        <v>36</v>
      </c>
      <c r="H2007" s="158">
        <v>300</v>
      </c>
      <c r="I2007" s="159">
        <v>449</v>
      </c>
      <c r="J2007" s="158" t="s">
        <v>266</v>
      </c>
      <c r="K2007" s="158">
        <v>63</v>
      </c>
      <c r="L2007" s="158" t="s">
        <v>266</v>
      </c>
      <c r="M2007" s="158">
        <v>31</v>
      </c>
      <c r="N2007" s="158">
        <v>250</v>
      </c>
      <c r="O2007" s="171">
        <f t="shared" si="204"/>
        <v>0.876953125</v>
      </c>
      <c r="P2007" s="172" t="e">
        <f>NA()</f>
        <v>#N/A</v>
      </c>
      <c r="Q2007" s="172">
        <f t="shared" si="206"/>
        <v>0.8513513513513513</v>
      </c>
      <c r="R2007" s="172" t="e">
        <f>NA()</f>
        <v>#N/A</v>
      </c>
      <c r="S2007" s="172">
        <f t="shared" si="207"/>
        <v>0.8611111111111112</v>
      </c>
      <c r="T2007" s="172">
        <f t="shared" si="208"/>
        <v>0.8333333333333334</v>
      </c>
      <c r="U2007" s="173">
        <f t="shared" si="209"/>
        <v>0.8729903536977492</v>
      </c>
    </row>
    <row r="2008" spans="2:21" s="11" customFormat="1" ht="15.75" hidden="1">
      <c r="B2008" s="51" t="s">
        <v>142</v>
      </c>
      <c r="C2008" s="158">
        <v>448</v>
      </c>
      <c r="D2008" s="158">
        <v>27</v>
      </c>
      <c r="E2008" s="158">
        <v>317</v>
      </c>
      <c r="F2008" s="158">
        <v>0</v>
      </c>
      <c r="G2008" s="158">
        <v>96</v>
      </c>
      <c r="H2008" s="158">
        <v>530</v>
      </c>
      <c r="I2008" s="159">
        <v>435</v>
      </c>
      <c r="J2008" s="158">
        <v>27</v>
      </c>
      <c r="K2008" s="158">
        <v>304</v>
      </c>
      <c r="L2008" s="158">
        <v>0</v>
      </c>
      <c r="M2008" s="158">
        <v>95</v>
      </c>
      <c r="N2008" s="158">
        <v>514</v>
      </c>
      <c r="O2008" s="171">
        <f t="shared" si="204"/>
        <v>0.9709821428571429</v>
      </c>
      <c r="P2008" s="172">
        <f t="shared" si="205"/>
        <v>1</v>
      </c>
      <c r="Q2008" s="172">
        <f t="shared" si="206"/>
        <v>0.9589905362776026</v>
      </c>
      <c r="R2008" s="172" t="e">
        <f>NA()</f>
        <v>#N/A</v>
      </c>
      <c r="S2008" s="172">
        <f t="shared" si="207"/>
        <v>0.9895833333333334</v>
      </c>
      <c r="T2008" s="172">
        <f t="shared" si="208"/>
        <v>0.969811320754717</v>
      </c>
      <c r="U2008" s="173">
        <f t="shared" si="209"/>
        <v>0.9695945945945946</v>
      </c>
    </row>
    <row r="2009" spans="2:21" s="11" customFormat="1" ht="15.75" hidden="1">
      <c r="B2009" s="51" t="s">
        <v>143</v>
      </c>
      <c r="C2009" s="158">
        <v>1129</v>
      </c>
      <c r="D2009" s="158">
        <v>82</v>
      </c>
      <c r="E2009" s="158">
        <v>2682</v>
      </c>
      <c r="F2009" s="158">
        <v>10</v>
      </c>
      <c r="G2009" s="158">
        <v>776</v>
      </c>
      <c r="H2009" s="158">
        <v>2816</v>
      </c>
      <c r="I2009" s="159">
        <v>945</v>
      </c>
      <c r="J2009" s="158">
        <v>73</v>
      </c>
      <c r="K2009" s="158">
        <v>2383</v>
      </c>
      <c r="L2009" s="158">
        <v>9</v>
      </c>
      <c r="M2009" s="158">
        <v>736</v>
      </c>
      <c r="N2009" s="158">
        <v>2460</v>
      </c>
      <c r="O2009" s="171">
        <f t="shared" si="204"/>
        <v>0.8370239149689991</v>
      </c>
      <c r="P2009" s="172">
        <f t="shared" si="205"/>
        <v>0.8902439024390244</v>
      </c>
      <c r="Q2009" s="172">
        <f t="shared" si="206"/>
        <v>0.8885160328113348</v>
      </c>
      <c r="R2009" s="172">
        <f t="shared" si="210"/>
        <v>0.9</v>
      </c>
      <c r="S2009" s="172">
        <f t="shared" si="207"/>
        <v>0.9484536082474226</v>
      </c>
      <c r="T2009" s="172">
        <f t="shared" si="208"/>
        <v>0.8735795454545454</v>
      </c>
      <c r="U2009" s="173">
        <f t="shared" si="209"/>
        <v>0.8860867706774952</v>
      </c>
    </row>
    <row r="2010" spans="2:21" s="11" customFormat="1" ht="15.75" hidden="1">
      <c r="B2010" s="51" t="s">
        <v>144</v>
      </c>
      <c r="C2010" s="158">
        <v>282</v>
      </c>
      <c r="D2010" s="158">
        <v>101</v>
      </c>
      <c r="E2010" s="158">
        <v>1403</v>
      </c>
      <c r="F2010" s="158">
        <v>12</v>
      </c>
      <c r="G2010" s="158">
        <v>404</v>
      </c>
      <c r="H2010" s="158">
        <v>1374</v>
      </c>
      <c r="I2010" s="159">
        <v>245</v>
      </c>
      <c r="J2010" s="158">
        <v>96</v>
      </c>
      <c r="K2010" s="158">
        <v>1102</v>
      </c>
      <c r="L2010" s="158">
        <v>8</v>
      </c>
      <c r="M2010" s="158">
        <v>370</v>
      </c>
      <c r="N2010" s="158">
        <v>1105</v>
      </c>
      <c r="O2010" s="171">
        <f t="shared" si="204"/>
        <v>0.8687943262411347</v>
      </c>
      <c r="P2010" s="172">
        <f t="shared" si="205"/>
        <v>0.9504950495049505</v>
      </c>
      <c r="Q2010" s="172">
        <f t="shared" si="206"/>
        <v>0.7854597291518175</v>
      </c>
      <c r="R2010" s="172">
        <f t="shared" si="210"/>
        <v>0.6666666666666666</v>
      </c>
      <c r="S2010" s="172">
        <f t="shared" si="207"/>
        <v>0.9158415841584159</v>
      </c>
      <c r="T2010" s="172">
        <f t="shared" si="208"/>
        <v>0.8042212518195051</v>
      </c>
      <c r="U2010" s="173">
        <f t="shared" si="209"/>
        <v>0.8269754768392371</v>
      </c>
    </row>
    <row r="2011" spans="2:21" s="11" customFormat="1" ht="15.75" hidden="1">
      <c r="B2011" s="51" t="s">
        <v>145</v>
      </c>
      <c r="C2011" s="158">
        <v>332</v>
      </c>
      <c r="D2011" s="158">
        <v>0</v>
      </c>
      <c r="E2011" s="158">
        <v>58</v>
      </c>
      <c r="F2011" s="158">
        <v>0</v>
      </c>
      <c r="G2011" s="158">
        <v>9</v>
      </c>
      <c r="H2011" s="158">
        <v>273</v>
      </c>
      <c r="I2011" s="159">
        <v>308</v>
      </c>
      <c r="J2011" s="158">
        <v>0</v>
      </c>
      <c r="K2011" s="158">
        <v>51</v>
      </c>
      <c r="L2011" s="158">
        <v>0</v>
      </c>
      <c r="M2011" s="158">
        <v>9</v>
      </c>
      <c r="N2011" s="158">
        <v>252</v>
      </c>
      <c r="O2011" s="171">
        <f t="shared" si="204"/>
        <v>0.927710843373494</v>
      </c>
      <c r="P2011" s="172" t="e">
        <f>NA()</f>
        <v>#N/A</v>
      </c>
      <c r="Q2011" s="172">
        <f t="shared" si="206"/>
        <v>0.8793103448275862</v>
      </c>
      <c r="R2011" s="172" t="e">
        <f>NA()</f>
        <v>#N/A</v>
      </c>
      <c r="S2011" s="172">
        <f t="shared" si="207"/>
        <v>1</v>
      </c>
      <c r="T2011" s="172">
        <f t="shared" si="208"/>
        <v>0.9230769230769231</v>
      </c>
      <c r="U2011" s="173">
        <f t="shared" si="209"/>
        <v>0.9223057644110275</v>
      </c>
    </row>
    <row r="2012" spans="2:21" s="11" customFormat="1" ht="15.75" hidden="1">
      <c r="B2012" s="51" t="s">
        <v>146</v>
      </c>
      <c r="C2012" s="158">
        <v>55</v>
      </c>
      <c r="D2012" s="158">
        <v>8</v>
      </c>
      <c r="E2012" s="158">
        <v>114</v>
      </c>
      <c r="F2012" s="158" t="s">
        <v>266</v>
      </c>
      <c r="G2012" s="158">
        <v>161</v>
      </c>
      <c r="H2012" s="158">
        <v>113</v>
      </c>
      <c r="I2012" s="159">
        <v>53</v>
      </c>
      <c r="J2012" s="158">
        <v>8</v>
      </c>
      <c r="K2012" s="158">
        <v>99</v>
      </c>
      <c r="L2012" s="158" t="s">
        <v>266</v>
      </c>
      <c r="M2012" s="158">
        <v>144</v>
      </c>
      <c r="N2012" s="158">
        <v>94</v>
      </c>
      <c r="O2012" s="171">
        <f t="shared" si="204"/>
        <v>0.9636363636363636</v>
      </c>
      <c r="P2012" s="172">
        <f t="shared" si="205"/>
        <v>1</v>
      </c>
      <c r="Q2012" s="172">
        <f t="shared" si="206"/>
        <v>0.868421052631579</v>
      </c>
      <c r="R2012" s="172" t="e">
        <f>NA()</f>
        <v>#N/A</v>
      </c>
      <c r="S2012" s="172">
        <f t="shared" si="207"/>
        <v>0.8944099378881988</v>
      </c>
      <c r="T2012" s="172">
        <f t="shared" si="208"/>
        <v>0.831858407079646</v>
      </c>
      <c r="U2012" s="173">
        <f t="shared" si="209"/>
        <v>0.8994082840236687</v>
      </c>
    </row>
    <row r="2013" spans="2:21" s="11" customFormat="1" ht="15.75" hidden="1">
      <c r="B2013" s="51" t="s">
        <v>147</v>
      </c>
      <c r="C2013" s="158">
        <v>196</v>
      </c>
      <c r="D2013" s="158">
        <v>44</v>
      </c>
      <c r="E2013" s="158">
        <v>315</v>
      </c>
      <c r="F2013" s="158">
        <v>6</v>
      </c>
      <c r="G2013" s="158">
        <v>955</v>
      </c>
      <c r="H2013" s="158">
        <v>286</v>
      </c>
      <c r="I2013" s="159">
        <v>169</v>
      </c>
      <c r="J2013" s="158">
        <v>41</v>
      </c>
      <c r="K2013" s="158">
        <v>255</v>
      </c>
      <c r="L2013" s="158" t="s">
        <v>266</v>
      </c>
      <c r="M2013" s="158">
        <v>910</v>
      </c>
      <c r="N2013" s="158">
        <v>228</v>
      </c>
      <c r="O2013" s="171">
        <f t="shared" si="204"/>
        <v>0.8622448979591837</v>
      </c>
      <c r="P2013" s="172">
        <f t="shared" si="205"/>
        <v>0.9318181818181818</v>
      </c>
      <c r="Q2013" s="172">
        <f t="shared" si="206"/>
        <v>0.8095238095238095</v>
      </c>
      <c r="R2013" s="172" t="e">
        <f>NA()</f>
        <v>#N/A</v>
      </c>
      <c r="S2013" s="172">
        <f t="shared" si="207"/>
        <v>0.9528795811518325</v>
      </c>
      <c r="T2013" s="172">
        <f t="shared" si="208"/>
        <v>0.7972027972027972</v>
      </c>
      <c r="U2013" s="173">
        <f t="shared" si="209"/>
        <v>0.9069920844327177</v>
      </c>
    </row>
    <row r="2014" spans="2:21" s="11" customFormat="1" ht="15.75" hidden="1">
      <c r="B2014" s="51" t="s">
        <v>148</v>
      </c>
      <c r="C2014" s="158">
        <v>691</v>
      </c>
      <c r="D2014" s="158">
        <v>78</v>
      </c>
      <c r="E2014" s="158">
        <v>988</v>
      </c>
      <c r="F2014" s="158">
        <v>15</v>
      </c>
      <c r="G2014" s="158">
        <v>896</v>
      </c>
      <c r="H2014" s="158">
        <v>1202</v>
      </c>
      <c r="I2014" s="159">
        <v>621</v>
      </c>
      <c r="J2014" s="158">
        <v>74</v>
      </c>
      <c r="K2014" s="158">
        <v>875</v>
      </c>
      <c r="L2014" s="158">
        <v>14</v>
      </c>
      <c r="M2014" s="158">
        <v>841</v>
      </c>
      <c r="N2014" s="158">
        <v>1053</v>
      </c>
      <c r="O2014" s="171">
        <f t="shared" si="204"/>
        <v>0.8986975397973951</v>
      </c>
      <c r="P2014" s="172">
        <f t="shared" si="205"/>
        <v>0.9487179487179487</v>
      </c>
      <c r="Q2014" s="172">
        <f t="shared" si="206"/>
        <v>0.8856275303643725</v>
      </c>
      <c r="R2014" s="172">
        <f t="shared" si="210"/>
        <v>0.9333333333333333</v>
      </c>
      <c r="S2014" s="172">
        <f t="shared" si="207"/>
        <v>0.9386160714285714</v>
      </c>
      <c r="T2014" s="172">
        <f t="shared" si="208"/>
        <v>0.8760399334442596</v>
      </c>
      <c r="U2014" s="173">
        <f t="shared" si="209"/>
        <v>0.908920539730135</v>
      </c>
    </row>
    <row r="2015" spans="2:21" s="11" customFormat="1" ht="15" customHeight="1" hidden="1">
      <c r="B2015" s="51" t="s">
        <v>149</v>
      </c>
      <c r="C2015" s="158">
        <v>402</v>
      </c>
      <c r="D2015" s="158">
        <v>682</v>
      </c>
      <c r="E2015" s="158">
        <v>587</v>
      </c>
      <c r="F2015" s="158">
        <v>22</v>
      </c>
      <c r="G2015" s="158">
        <v>2015</v>
      </c>
      <c r="H2015" s="158">
        <v>637</v>
      </c>
      <c r="I2015" s="159">
        <v>353</v>
      </c>
      <c r="J2015" s="158">
        <v>665</v>
      </c>
      <c r="K2015" s="158">
        <v>506</v>
      </c>
      <c r="L2015" s="158">
        <v>22</v>
      </c>
      <c r="M2015" s="158">
        <v>1942</v>
      </c>
      <c r="N2015" s="158">
        <v>529</v>
      </c>
      <c r="O2015" s="171">
        <f t="shared" si="204"/>
        <v>0.8781094527363185</v>
      </c>
      <c r="P2015" s="172">
        <f t="shared" si="205"/>
        <v>0.9750733137829912</v>
      </c>
      <c r="Q2015" s="172">
        <f t="shared" si="206"/>
        <v>0.8620102214650767</v>
      </c>
      <c r="R2015" s="172">
        <f t="shared" si="210"/>
        <v>1</v>
      </c>
      <c r="S2015" s="172">
        <f t="shared" si="207"/>
        <v>0.963771712158809</v>
      </c>
      <c r="T2015" s="172">
        <f t="shared" si="208"/>
        <v>0.8304552590266876</v>
      </c>
      <c r="U2015" s="173">
        <f t="shared" si="209"/>
        <v>0.9406688241639698</v>
      </c>
    </row>
    <row r="2016" spans="2:21" s="11" customFormat="1" ht="15.75" hidden="1">
      <c r="B2016" s="51" t="s">
        <v>150</v>
      </c>
      <c r="C2016" s="158">
        <v>524</v>
      </c>
      <c r="D2016" s="158">
        <v>191</v>
      </c>
      <c r="E2016" s="158">
        <v>570</v>
      </c>
      <c r="F2016" s="158">
        <v>14</v>
      </c>
      <c r="G2016" s="158">
        <v>876</v>
      </c>
      <c r="H2016" s="158">
        <v>811</v>
      </c>
      <c r="I2016" s="159">
        <v>457</v>
      </c>
      <c r="J2016" s="158">
        <v>180</v>
      </c>
      <c r="K2016" s="158">
        <v>499</v>
      </c>
      <c r="L2016" s="158">
        <v>14</v>
      </c>
      <c r="M2016" s="158">
        <v>855</v>
      </c>
      <c r="N2016" s="158">
        <v>710</v>
      </c>
      <c r="O2016" s="171">
        <f t="shared" si="204"/>
        <v>0.8721374045801527</v>
      </c>
      <c r="P2016" s="172">
        <f t="shared" si="205"/>
        <v>0.9424083769633508</v>
      </c>
      <c r="Q2016" s="172">
        <f t="shared" si="206"/>
        <v>0.875438596491228</v>
      </c>
      <c r="R2016" s="172">
        <f t="shared" si="210"/>
        <v>1</v>
      </c>
      <c r="S2016" s="172">
        <f t="shared" si="207"/>
        <v>0.976027397260274</v>
      </c>
      <c r="T2016" s="172">
        <f t="shared" si="208"/>
        <v>0.8754623921085081</v>
      </c>
      <c r="U2016" s="173">
        <f t="shared" si="209"/>
        <v>0.9218390804597701</v>
      </c>
    </row>
    <row r="2017" spans="2:21" s="11" customFormat="1" ht="15.75" hidden="1">
      <c r="B2017" s="51" t="s">
        <v>151</v>
      </c>
      <c r="C2017" s="158">
        <v>102</v>
      </c>
      <c r="D2017" s="158">
        <v>44</v>
      </c>
      <c r="E2017" s="158">
        <v>130</v>
      </c>
      <c r="F2017" s="158">
        <v>12</v>
      </c>
      <c r="G2017" s="158">
        <v>451</v>
      </c>
      <c r="H2017" s="158">
        <v>143</v>
      </c>
      <c r="I2017" s="159">
        <v>86</v>
      </c>
      <c r="J2017" s="158">
        <v>38</v>
      </c>
      <c r="K2017" s="158">
        <v>108</v>
      </c>
      <c r="L2017" s="158">
        <v>9</v>
      </c>
      <c r="M2017" s="158">
        <v>415</v>
      </c>
      <c r="N2017" s="158">
        <v>110</v>
      </c>
      <c r="O2017" s="171">
        <f t="shared" si="204"/>
        <v>0.8431372549019608</v>
      </c>
      <c r="P2017" s="172">
        <f t="shared" si="205"/>
        <v>0.8636363636363636</v>
      </c>
      <c r="Q2017" s="172">
        <f t="shared" si="206"/>
        <v>0.8307692307692308</v>
      </c>
      <c r="R2017" s="172">
        <f t="shared" si="210"/>
        <v>0.75</v>
      </c>
      <c r="S2017" s="172">
        <f t="shared" si="207"/>
        <v>0.9201773835920177</v>
      </c>
      <c r="T2017" s="172">
        <f t="shared" si="208"/>
        <v>0.7692307692307693</v>
      </c>
      <c r="U2017" s="173">
        <f t="shared" si="209"/>
        <v>0.8876860622462788</v>
      </c>
    </row>
    <row r="2018" s="111" customFormat="1" ht="15.75">
      <c r="K2018" s="52"/>
    </row>
    <row r="2019" s="111" customFormat="1" ht="15.75">
      <c r="K2019" s="52"/>
    </row>
    <row r="2020" s="111" customFormat="1" ht="15.75">
      <c r="K2020" s="52"/>
    </row>
    <row r="2021" s="111" customFormat="1" ht="15.75">
      <c r="K2021" s="52"/>
    </row>
    <row r="2022" s="163" customFormat="1" ht="15.75">
      <c r="K2022" s="52"/>
    </row>
    <row r="2023" s="163" customFormat="1" ht="15.75">
      <c r="K2023" s="52"/>
    </row>
    <row r="2024" s="111" customFormat="1" ht="15.75">
      <c r="K2024" s="52"/>
    </row>
    <row r="2025" s="111" customFormat="1" ht="15.75">
      <c r="K2025" s="52"/>
    </row>
    <row r="2026" s="111" customFormat="1" ht="15.75">
      <c r="K2026" s="52"/>
    </row>
    <row r="2027" s="111" customFormat="1" ht="15.75">
      <c r="K2027" s="52"/>
    </row>
    <row r="2028" s="111" customFormat="1" ht="15.75">
      <c r="K2028" s="52"/>
    </row>
    <row r="2029" s="111" customFormat="1" ht="15.75">
      <c r="K2029" s="52"/>
    </row>
    <row r="2030" s="111" customFormat="1" ht="15.75">
      <c r="K2030" s="52"/>
    </row>
    <row r="2031" s="111" customFormat="1" ht="15.75">
      <c r="K2031" s="52"/>
    </row>
    <row r="2032" s="111" customFormat="1" ht="15.75">
      <c r="K2032" s="52"/>
    </row>
    <row r="2033" s="111" customFormat="1" ht="15.75">
      <c r="K2033" s="52"/>
    </row>
    <row r="2034" s="111" customFormat="1" ht="15.75">
      <c r="K2034" s="52"/>
    </row>
    <row r="2035" s="111" customFormat="1" ht="15.75">
      <c r="K2035" s="52"/>
    </row>
    <row r="2036" s="111" customFormat="1" ht="15.75">
      <c r="K2036" s="52"/>
    </row>
    <row r="2037" s="111" customFormat="1" ht="15.75">
      <c r="K2037" s="52"/>
    </row>
    <row r="2038" spans="2:11" s="111" customFormat="1" ht="15.75">
      <c r="B2038" s="256" t="s">
        <v>288</v>
      </c>
      <c r="K2038" s="52"/>
    </row>
    <row r="2039" spans="2:11" s="224" customFormat="1" ht="15.75">
      <c r="B2039" s="205" t="s">
        <v>438</v>
      </c>
      <c r="K2039" s="52"/>
    </row>
    <row r="2040" spans="2:11" s="224" customFormat="1" ht="15.75">
      <c r="B2040" s="205" t="s">
        <v>439</v>
      </c>
      <c r="K2040" s="52"/>
    </row>
    <row r="2041" s="145" customFormat="1" ht="15.75">
      <c r="K2041" s="52"/>
    </row>
    <row r="2042" spans="2:20" s="145" customFormat="1" ht="15.75" hidden="1">
      <c r="B2042" s="343" t="s">
        <v>434</v>
      </c>
      <c r="C2042" s="343"/>
      <c r="D2042" s="343"/>
      <c r="E2042" s="343"/>
      <c r="F2042" s="343"/>
      <c r="G2042" s="343"/>
      <c r="H2042" s="343"/>
      <c r="I2042" s="343"/>
      <c r="J2042" s="343"/>
      <c r="K2042" s="343"/>
      <c r="L2042" s="343"/>
      <c r="M2042" s="343"/>
      <c r="N2042" s="343"/>
      <c r="O2042" s="343"/>
      <c r="P2042" s="343"/>
      <c r="Q2042" s="343"/>
      <c r="R2042" s="343"/>
      <c r="S2042" s="343"/>
      <c r="T2042" s="343"/>
    </row>
    <row r="2043" spans="2:18" s="144" customFormat="1" ht="15.75" hidden="1">
      <c r="B2043" s="160"/>
      <c r="C2043" s="179" t="s">
        <v>74</v>
      </c>
      <c r="D2043" s="160" t="s">
        <v>172</v>
      </c>
      <c r="E2043" s="160" t="s">
        <v>25</v>
      </c>
      <c r="F2043" s="160" t="s">
        <v>180</v>
      </c>
      <c r="G2043" s="160" t="s">
        <v>140</v>
      </c>
      <c r="H2043" s="160" t="s">
        <v>141</v>
      </c>
      <c r="I2043" s="160" t="s">
        <v>142</v>
      </c>
      <c r="J2043" s="160" t="s">
        <v>143</v>
      </c>
      <c r="K2043" s="160" t="s">
        <v>144</v>
      </c>
      <c r="L2043" s="160" t="s">
        <v>145</v>
      </c>
      <c r="M2043" s="160" t="s">
        <v>146</v>
      </c>
      <c r="N2043" s="160" t="s">
        <v>147</v>
      </c>
      <c r="O2043" s="160" t="s">
        <v>148</v>
      </c>
      <c r="P2043" s="160" t="s">
        <v>149</v>
      </c>
      <c r="Q2043" s="160" t="s">
        <v>150</v>
      </c>
      <c r="R2043" s="160" t="s">
        <v>151</v>
      </c>
    </row>
    <row r="2044" spans="2:18" s="144" customFormat="1" ht="15.75" hidden="1">
      <c r="B2044" s="160" t="s">
        <v>351</v>
      </c>
      <c r="C2044" s="162">
        <v>0.8767118789872703</v>
      </c>
      <c r="D2044" s="162">
        <v>0.8499704666272888</v>
      </c>
      <c r="E2044" s="162">
        <v>0.9</v>
      </c>
      <c r="F2044" s="162">
        <v>0.737904552934723</v>
      </c>
      <c r="G2044" s="162">
        <v>0.865414710485133</v>
      </c>
      <c r="H2044" s="162">
        <v>0.8681318681318682</v>
      </c>
      <c r="I2044" s="162">
        <v>0.984251968503937</v>
      </c>
      <c r="J2044" s="162">
        <v>0.8770595690747782</v>
      </c>
      <c r="K2044" s="162">
        <v>0.7995169082125604</v>
      </c>
      <c r="L2044" s="162">
        <v>0.8706199460916442</v>
      </c>
      <c r="M2044" s="162">
        <v>0.8107255520504731</v>
      </c>
      <c r="N2044" s="162">
        <v>0.9354385964912281</v>
      </c>
      <c r="O2044" s="162">
        <v>0.9121725731895224</v>
      </c>
      <c r="P2044" s="162">
        <v>0.9393438103115522</v>
      </c>
      <c r="Q2044" s="162">
        <v>0.934940855323021</v>
      </c>
      <c r="R2044" s="162">
        <v>0.8948194662480377</v>
      </c>
    </row>
    <row r="2045" spans="2:18" s="144" customFormat="1" ht="15.75" hidden="1">
      <c r="B2045" s="160" t="s">
        <v>352</v>
      </c>
      <c r="C2045" s="162">
        <v>0.8419416658876321</v>
      </c>
      <c r="D2045" s="162">
        <v>0.8332302362984041</v>
      </c>
      <c r="E2045" s="162">
        <v>0.8994974874371859</v>
      </c>
      <c r="F2045" s="162">
        <v>0.7414435784479837</v>
      </c>
      <c r="G2045" s="162">
        <v>0.9107142857142857</v>
      </c>
      <c r="H2045" s="162">
        <v>0.8657844990548205</v>
      </c>
      <c r="I2045" s="162">
        <v>0.9882629107981221</v>
      </c>
      <c r="J2045" s="162">
        <v>0.8390989541432019</v>
      </c>
      <c r="K2045" s="162">
        <v>0.809322033898305</v>
      </c>
      <c r="L2045" s="162">
        <v>0.889937106918239</v>
      </c>
      <c r="M2045" s="162">
        <v>0.8913043478260869</v>
      </c>
      <c r="N2045" s="162">
        <v>0.9341317365269461</v>
      </c>
      <c r="O2045" s="162">
        <v>0.9093904448105437</v>
      </c>
      <c r="P2045" s="162">
        <v>0.8712121212121212</v>
      </c>
      <c r="Q2045" s="162">
        <v>0.9178082191780822</v>
      </c>
      <c r="R2045" s="162">
        <v>0.8850574712643678</v>
      </c>
    </row>
    <row r="2046" spans="2:18" s="144" customFormat="1" ht="15.75" hidden="1">
      <c r="B2046" s="160" t="s">
        <v>182</v>
      </c>
      <c r="C2046" s="162">
        <v>0.8251483140625946</v>
      </c>
      <c r="D2046" s="162">
        <v>0.7927766990291262</v>
      </c>
      <c r="E2046" s="162">
        <v>0.8469387755102041</v>
      </c>
      <c r="F2046" s="162">
        <v>0.7264338700922743</v>
      </c>
      <c r="G2046" s="162">
        <v>0.7742782152230971</v>
      </c>
      <c r="H2046" s="162">
        <v>0.8571428571428571</v>
      </c>
      <c r="I2046" s="162">
        <v>0.972809667673716</v>
      </c>
      <c r="J2046" s="162">
        <v>0.8753315649867374</v>
      </c>
      <c r="K2046" s="162">
        <v>0.7619047619047619</v>
      </c>
      <c r="L2046" s="162">
        <v>0.7272727272727273</v>
      </c>
      <c r="M2046" s="162">
        <v>0.8099173553719008</v>
      </c>
      <c r="N2046" s="162">
        <v>0.7824561403508772</v>
      </c>
      <c r="O2046" s="162">
        <v>0.8741721854304636</v>
      </c>
      <c r="P2046" s="162">
        <v>0.8033126293995859</v>
      </c>
      <c r="Q2046" s="162">
        <v>0.8628472222222222</v>
      </c>
      <c r="R2046" s="162">
        <v>0.8928571428571429</v>
      </c>
    </row>
    <row r="2047" spans="2:18" s="144" customFormat="1" ht="15.75" hidden="1">
      <c r="B2047" s="160" t="s">
        <v>185</v>
      </c>
      <c r="C2047" s="162">
        <v>0.9402909379833823</v>
      </c>
      <c r="D2047" s="162">
        <v>0.9409860557768924</v>
      </c>
      <c r="E2047" s="162">
        <v>0.9736842105263158</v>
      </c>
      <c r="F2047" s="162">
        <v>0.8297455968688845</v>
      </c>
      <c r="G2047" s="162">
        <v>0.897841726618705</v>
      </c>
      <c r="H2047" s="162">
        <v>0.9210526315789473</v>
      </c>
      <c r="I2047" s="162">
        <v>1</v>
      </c>
      <c r="J2047" s="162">
        <v>0.9412550066755674</v>
      </c>
      <c r="K2047" s="162">
        <v>0.8969555035128806</v>
      </c>
      <c r="L2047" s="162">
        <v>0.8888888888888888</v>
      </c>
      <c r="M2047" s="162">
        <v>0.8194444444444444</v>
      </c>
      <c r="N2047" s="162">
        <v>0.9796137339055794</v>
      </c>
      <c r="O2047" s="162">
        <v>0.9415515409139213</v>
      </c>
      <c r="P2047" s="162">
        <v>0.9690328727965698</v>
      </c>
      <c r="Q2047" s="162">
        <v>0.9813186813186813</v>
      </c>
      <c r="R2047" s="162">
        <v>0.8979591836734694</v>
      </c>
    </row>
    <row r="2048" spans="2:18" s="144" customFormat="1" ht="15.75" hidden="1">
      <c r="B2048" s="160" t="s">
        <v>264</v>
      </c>
      <c r="C2048" s="162">
        <v>0.9503553003017619</v>
      </c>
      <c r="D2048" s="162">
        <v>0.9538572458543619</v>
      </c>
      <c r="E2048" s="162">
        <v>0.875</v>
      </c>
      <c r="F2048" s="162">
        <v>0.8080808080808081</v>
      </c>
      <c r="G2048" s="162">
        <v>1</v>
      </c>
      <c r="H2048" s="162" t="e">
        <v>#N/A</v>
      </c>
      <c r="I2048" s="162">
        <v>1</v>
      </c>
      <c r="J2048" s="162">
        <v>0.9042553191489362</v>
      </c>
      <c r="K2048" s="162">
        <v>0.898989898989899</v>
      </c>
      <c r="L2048" s="162" t="e">
        <v>#N/A</v>
      </c>
      <c r="M2048" s="162" t="e">
        <v>#N/A</v>
      </c>
      <c r="N2048" s="162">
        <v>1</v>
      </c>
      <c r="O2048" s="162">
        <v>0.9770992366412213</v>
      </c>
      <c r="P2048" s="162">
        <v>0.987460815047022</v>
      </c>
      <c r="Q2048" s="162">
        <v>0.973404255319149</v>
      </c>
      <c r="R2048" s="162">
        <v>0.9230769230769231</v>
      </c>
    </row>
    <row r="2049" spans="2:18" s="144" customFormat="1" ht="15.75" hidden="1">
      <c r="B2049" s="160" t="s">
        <v>263</v>
      </c>
      <c r="C2049" s="162">
        <v>0.8207209696042388</v>
      </c>
      <c r="D2049" s="162">
        <v>0.7962646323819544</v>
      </c>
      <c r="E2049" s="162">
        <v>0.8521739130434782</v>
      </c>
      <c r="F2049" s="162">
        <v>0.731624184943687</v>
      </c>
      <c r="G2049" s="162">
        <v>0.7742663656884876</v>
      </c>
      <c r="H2049" s="162">
        <v>0.8253424657534246</v>
      </c>
      <c r="I2049" s="162">
        <v>0.981404958677686</v>
      </c>
      <c r="J2049" s="162">
        <v>0.8584136397331357</v>
      </c>
      <c r="K2049" s="162">
        <v>0.7662440570522979</v>
      </c>
      <c r="L2049" s="162">
        <v>0.8571428571428571</v>
      </c>
      <c r="M2049" s="162">
        <v>0.8556701030927835</v>
      </c>
      <c r="N2049" s="162">
        <v>0.8299319727891157</v>
      </c>
      <c r="O2049" s="162">
        <v>0.871587462082912</v>
      </c>
      <c r="P2049" s="162">
        <v>0.8372943327239488</v>
      </c>
      <c r="Q2049" s="162">
        <v>0.8914209115281502</v>
      </c>
      <c r="R2049" s="162">
        <v>0.8473282442748091</v>
      </c>
    </row>
    <row r="2050" spans="2:20" s="154" customFormat="1" ht="15.75" hidden="1">
      <c r="B2050" s="155"/>
      <c r="C2050" s="156"/>
      <c r="D2050" s="156"/>
      <c r="E2050" s="156"/>
      <c r="F2050" s="156"/>
      <c r="G2050" s="156"/>
      <c r="H2050" s="156"/>
      <c r="I2050" s="156"/>
      <c r="J2050" s="156"/>
      <c r="K2050" s="156"/>
      <c r="L2050" s="156"/>
      <c r="M2050" s="156"/>
      <c r="N2050" s="156"/>
      <c r="O2050" s="157"/>
      <c r="P2050" s="157"/>
      <c r="Q2050" s="157"/>
      <c r="R2050" s="157"/>
      <c r="S2050" s="157"/>
      <c r="T2050" s="157"/>
    </row>
    <row r="2051" spans="2:20" s="145" customFormat="1" ht="15.75" hidden="1">
      <c r="B2051" s="343" t="s">
        <v>435</v>
      </c>
      <c r="C2051" s="343"/>
      <c r="D2051" s="343"/>
      <c r="E2051" s="343"/>
      <c r="F2051" s="343"/>
      <c r="G2051" s="343"/>
      <c r="H2051" s="343"/>
      <c r="I2051" s="343"/>
      <c r="J2051" s="343"/>
      <c r="K2051" s="343"/>
      <c r="L2051" s="343"/>
      <c r="M2051" s="343"/>
      <c r="N2051" s="343"/>
      <c r="O2051" s="343"/>
      <c r="P2051" s="343"/>
      <c r="Q2051" s="343"/>
      <c r="R2051" s="343"/>
      <c r="S2051" s="343"/>
      <c r="T2051" s="343"/>
    </row>
    <row r="2052" spans="2:18" s="144" customFormat="1" ht="15.75" hidden="1">
      <c r="B2052" s="160"/>
      <c r="C2052" s="179" t="s">
        <v>74</v>
      </c>
      <c r="D2052" s="160" t="s">
        <v>172</v>
      </c>
      <c r="E2052" s="160" t="s">
        <v>25</v>
      </c>
      <c r="F2052" s="160" t="s">
        <v>180</v>
      </c>
      <c r="G2052" s="160" t="s">
        <v>140</v>
      </c>
      <c r="H2052" s="160" t="s">
        <v>141</v>
      </c>
      <c r="I2052" s="160" t="s">
        <v>142</v>
      </c>
      <c r="J2052" s="160" t="s">
        <v>143</v>
      </c>
      <c r="K2052" s="160" t="s">
        <v>144</v>
      </c>
      <c r="L2052" s="160" t="s">
        <v>145</v>
      </c>
      <c r="M2052" s="160" t="s">
        <v>146</v>
      </c>
      <c r="N2052" s="160" t="s">
        <v>147</v>
      </c>
      <c r="O2052" s="160" t="s">
        <v>148</v>
      </c>
      <c r="P2052" s="160" t="s">
        <v>149</v>
      </c>
      <c r="Q2052" s="160" t="s">
        <v>150</v>
      </c>
      <c r="R2052" s="160" t="s">
        <v>151</v>
      </c>
    </row>
    <row r="2053" spans="2:18" s="144" customFormat="1" ht="15.75" hidden="1">
      <c r="B2053" s="160" t="s">
        <v>351</v>
      </c>
      <c r="C2053" s="162">
        <v>0.8803912562508491</v>
      </c>
      <c r="D2053" s="162">
        <v>0.8571382584902624</v>
      </c>
      <c r="E2053" s="162">
        <v>0.888695652173913</v>
      </c>
      <c r="F2053" s="162">
        <v>0.755022260831795</v>
      </c>
      <c r="G2053" s="162">
        <v>0.8670649738610904</v>
      </c>
      <c r="H2053" s="162">
        <v>0.8729903536977492</v>
      </c>
      <c r="I2053" s="162">
        <v>0.9695945945945946</v>
      </c>
      <c r="J2053" s="162">
        <v>0.8860867706774952</v>
      </c>
      <c r="K2053" s="162">
        <v>0.8269754768392371</v>
      </c>
      <c r="L2053" s="162">
        <v>0.9223057644110275</v>
      </c>
      <c r="M2053" s="162">
        <v>0.8994082840236687</v>
      </c>
      <c r="N2053" s="162">
        <v>0.9069920844327177</v>
      </c>
      <c r="O2053" s="162">
        <v>0.908920539730135</v>
      </c>
      <c r="P2053" s="162">
        <v>0.9406688241639698</v>
      </c>
      <c r="Q2053" s="162">
        <v>0.9218390804597701</v>
      </c>
      <c r="R2053" s="162">
        <v>0.8876860622462788</v>
      </c>
    </row>
    <row r="2054" spans="2:18" s="144" customFormat="1" ht="15.75" hidden="1">
      <c r="B2054" s="160" t="s">
        <v>352</v>
      </c>
      <c r="C2054" s="162">
        <v>0.8485987696514012</v>
      </c>
      <c r="D2054" s="162">
        <v>0.8353537852548244</v>
      </c>
      <c r="E2054" s="162">
        <v>0.8847117794486216</v>
      </c>
      <c r="F2054" s="162">
        <v>0.7503531073446328</v>
      </c>
      <c r="G2054" s="162">
        <v>0.8555555555555555</v>
      </c>
      <c r="H2054" s="162">
        <v>0.876953125</v>
      </c>
      <c r="I2054" s="162">
        <v>0.9709821428571429</v>
      </c>
      <c r="J2054" s="162">
        <v>0.8370239149689991</v>
      </c>
      <c r="K2054" s="162">
        <v>0.8687943262411347</v>
      </c>
      <c r="L2054" s="162">
        <v>0.927710843373494</v>
      </c>
      <c r="M2054" s="162">
        <v>0.9636363636363636</v>
      </c>
      <c r="N2054" s="162">
        <v>0.8622448979591837</v>
      </c>
      <c r="O2054" s="162">
        <v>0.8986975397973951</v>
      </c>
      <c r="P2054" s="162">
        <v>0.8781094527363185</v>
      </c>
      <c r="Q2054" s="162">
        <v>0.8721374045801527</v>
      </c>
      <c r="R2054" s="162">
        <v>0.8431372549019608</v>
      </c>
    </row>
    <row r="2055" spans="2:18" s="144" customFormat="1" ht="15.75" hidden="1">
      <c r="B2055" s="160" t="s">
        <v>182</v>
      </c>
      <c r="C2055" s="162">
        <v>0.8355695409582915</v>
      </c>
      <c r="D2055" s="162">
        <v>0.8117734172528693</v>
      </c>
      <c r="E2055" s="162">
        <v>0.8585858585858586</v>
      </c>
      <c r="F2055" s="162">
        <v>0.7496098491416681</v>
      </c>
      <c r="G2055" s="162">
        <v>0.773067331670823</v>
      </c>
      <c r="H2055" s="162">
        <v>0.8513513513513513</v>
      </c>
      <c r="I2055" s="162">
        <v>0.9589905362776026</v>
      </c>
      <c r="J2055" s="162">
        <v>0.8885160328113348</v>
      </c>
      <c r="K2055" s="162">
        <v>0.7854597291518175</v>
      </c>
      <c r="L2055" s="162">
        <v>0.8793103448275862</v>
      </c>
      <c r="M2055" s="162">
        <v>0.868421052631579</v>
      </c>
      <c r="N2055" s="162">
        <v>0.8095238095238095</v>
      </c>
      <c r="O2055" s="162">
        <v>0.8856275303643725</v>
      </c>
      <c r="P2055" s="162">
        <v>0.8620102214650767</v>
      </c>
      <c r="Q2055" s="162">
        <v>0.875438596491228</v>
      </c>
      <c r="R2055" s="162">
        <v>0.8307692307692308</v>
      </c>
    </row>
    <row r="2056" spans="2:18" s="144" customFormat="1" ht="15.75" hidden="1">
      <c r="B2056" s="160" t="s">
        <v>185</v>
      </c>
      <c r="C2056" s="162">
        <v>0.9390331298514035</v>
      </c>
      <c r="D2056" s="162">
        <v>0.9434963974213121</v>
      </c>
      <c r="E2056" s="162">
        <v>0.9428571428571428</v>
      </c>
      <c r="F2056" s="162">
        <v>0.875</v>
      </c>
      <c r="G2056" s="162">
        <v>0.9169014084507042</v>
      </c>
      <c r="H2056" s="162">
        <v>0.8611111111111112</v>
      </c>
      <c r="I2056" s="162">
        <v>0.9895833333333334</v>
      </c>
      <c r="J2056" s="162">
        <v>0.9484536082474226</v>
      </c>
      <c r="K2056" s="162">
        <v>0.9158415841584159</v>
      </c>
      <c r="L2056" s="162">
        <v>1</v>
      </c>
      <c r="M2056" s="162">
        <v>0.8944099378881988</v>
      </c>
      <c r="N2056" s="162">
        <v>0.9528795811518325</v>
      </c>
      <c r="O2056" s="162">
        <v>0.9386160714285714</v>
      </c>
      <c r="P2056" s="162">
        <v>0.963771712158809</v>
      </c>
      <c r="Q2056" s="162">
        <v>0.976027397260274</v>
      </c>
      <c r="R2056" s="162">
        <v>0.9201773835920177</v>
      </c>
    </row>
    <row r="2057" spans="2:18" s="144" customFormat="1" ht="15.75" hidden="1">
      <c r="B2057" s="160" t="s">
        <v>264</v>
      </c>
      <c r="C2057" s="162">
        <v>0.9469587255611875</v>
      </c>
      <c r="D2057" s="162">
        <v>0.9318971507991661</v>
      </c>
      <c r="E2057" s="162">
        <v>1</v>
      </c>
      <c r="F2057" s="162">
        <v>0.6870229007633588</v>
      </c>
      <c r="G2057" s="162">
        <v>0.975609756097561</v>
      </c>
      <c r="H2057" s="162" t="e">
        <v>#N/A</v>
      </c>
      <c r="I2057" s="162">
        <v>1</v>
      </c>
      <c r="J2057" s="162">
        <v>0.8902439024390244</v>
      </c>
      <c r="K2057" s="162">
        <v>0.9504950495049505</v>
      </c>
      <c r="L2057" s="162" t="e">
        <v>#N/A</v>
      </c>
      <c r="M2057" s="162">
        <v>1</v>
      </c>
      <c r="N2057" s="162">
        <v>0.9318181818181818</v>
      </c>
      <c r="O2057" s="162">
        <v>0.9487179487179487</v>
      </c>
      <c r="P2057" s="162">
        <v>0.9750733137829912</v>
      </c>
      <c r="Q2057" s="162">
        <v>0.9424083769633508</v>
      </c>
      <c r="R2057" s="162">
        <v>0.8636363636363636</v>
      </c>
    </row>
    <row r="2058" spans="2:18" s="144" customFormat="1" ht="15.75" hidden="1">
      <c r="B2058" s="160" t="s">
        <v>263</v>
      </c>
      <c r="C2058" s="162">
        <v>0.8272616071903419</v>
      </c>
      <c r="D2058" s="162">
        <v>0.8095795832819628</v>
      </c>
      <c r="E2058" s="162">
        <v>0.8383458646616542</v>
      </c>
      <c r="F2058" s="162">
        <v>0.7477129788450543</v>
      </c>
      <c r="G2058" s="162">
        <v>0.7873684210526316</v>
      </c>
      <c r="H2058" s="162">
        <v>0.8333333333333334</v>
      </c>
      <c r="I2058" s="162">
        <v>0.969811320754717</v>
      </c>
      <c r="J2058" s="162">
        <v>0.8735795454545454</v>
      </c>
      <c r="K2058" s="162">
        <v>0.8042212518195051</v>
      </c>
      <c r="L2058" s="162">
        <v>0.9230769230769231</v>
      </c>
      <c r="M2058" s="162">
        <v>0.831858407079646</v>
      </c>
      <c r="N2058" s="162">
        <v>0.7972027972027972</v>
      </c>
      <c r="O2058" s="162">
        <v>0.8760399334442596</v>
      </c>
      <c r="P2058" s="162">
        <v>0.8304552590266876</v>
      </c>
      <c r="Q2058" s="162">
        <v>0.8754623921085081</v>
      </c>
      <c r="R2058" s="162">
        <v>0.7692307692307693</v>
      </c>
    </row>
    <row r="2059" spans="2:20" s="154" customFormat="1" ht="15.75" hidden="1">
      <c r="B2059" s="155"/>
      <c r="C2059" s="156"/>
      <c r="D2059" s="156"/>
      <c r="E2059" s="156"/>
      <c r="F2059" s="156"/>
      <c r="G2059" s="156"/>
      <c r="H2059" s="156"/>
      <c r="I2059" s="156"/>
      <c r="J2059" s="156"/>
      <c r="K2059" s="156"/>
      <c r="L2059" s="156"/>
      <c r="M2059" s="156"/>
      <c r="N2059" s="156"/>
      <c r="O2059" s="157"/>
      <c r="P2059" s="157"/>
      <c r="Q2059" s="157"/>
      <c r="R2059" s="157"/>
      <c r="S2059" s="157"/>
      <c r="T2059" s="157"/>
    </row>
    <row r="2060" spans="2:22" s="217" customFormat="1" ht="174.75" customHeight="1">
      <c r="B2060" s="321" t="s">
        <v>646</v>
      </c>
      <c r="C2060" s="321"/>
      <c r="D2060" s="321"/>
      <c r="E2060" s="321"/>
      <c r="F2060" s="321"/>
      <c r="G2060" s="321"/>
      <c r="H2060" s="321"/>
      <c r="I2060" s="321"/>
      <c r="J2060" s="321"/>
      <c r="K2060" s="321"/>
      <c r="L2060" s="321"/>
      <c r="M2060" s="321"/>
      <c r="N2060" s="323"/>
      <c r="O2060" s="323"/>
      <c r="P2060" s="323"/>
      <c r="Q2060" s="323"/>
      <c r="R2060" s="323"/>
      <c r="S2060" s="323"/>
      <c r="T2060" s="323"/>
      <c r="U2060" s="323"/>
      <c r="V2060" s="323"/>
    </row>
    <row r="2061" s="217" customFormat="1" ht="15.75">
      <c r="K2061" s="52"/>
    </row>
    <row r="2062" spans="2:11" s="145" customFormat="1" ht="15.75">
      <c r="B2062" s="296" t="s">
        <v>364</v>
      </c>
      <c r="K2062" s="52"/>
    </row>
    <row r="2063" spans="2:19" s="145" customFormat="1" ht="15.75" hidden="1">
      <c r="B2063" s="261" t="s">
        <v>472</v>
      </c>
      <c r="O2063" s="147"/>
      <c r="P2063" s="147"/>
      <c r="Q2063" s="147"/>
      <c r="R2063" s="147"/>
      <c r="S2063" s="36"/>
    </row>
    <row r="2064" spans="1:20" s="145" customFormat="1" ht="15.75" hidden="1">
      <c r="A2064" s="23"/>
      <c r="B2064" s="148"/>
      <c r="C2064" s="184" t="s">
        <v>74</v>
      </c>
      <c r="D2064" s="148" t="s">
        <v>233</v>
      </c>
      <c r="E2064" s="148" t="s">
        <v>25</v>
      </c>
      <c r="F2064" s="148" t="s">
        <v>180</v>
      </c>
      <c r="G2064" s="148" t="s">
        <v>140</v>
      </c>
      <c r="H2064" s="148" t="s">
        <v>141</v>
      </c>
      <c r="I2064" s="148" t="s">
        <v>142</v>
      </c>
      <c r="J2064" s="148" t="s">
        <v>347</v>
      </c>
      <c r="K2064" s="148" t="s">
        <v>144</v>
      </c>
      <c r="L2064" s="148" t="s">
        <v>145</v>
      </c>
      <c r="M2064" s="148" t="s">
        <v>73</v>
      </c>
      <c r="N2064" s="148" t="s">
        <v>147</v>
      </c>
      <c r="O2064" s="148" t="s">
        <v>148</v>
      </c>
      <c r="P2064" s="148" t="s">
        <v>149</v>
      </c>
      <c r="Q2064" s="148" t="s">
        <v>150</v>
      </c>
      <c r="R2064" s="148" t="s">
        <v>151</v>
      </c>
      <c r="T2064" s="48"/>
    </row>
    <row r="2065" spans="1:19" s="145" customFormat="1" ht="15.75" hidden="1">
      <c r="A2065" s="145">
        <v>6</v>
      </c>
      <c r="B2065" s="149" t="str">
        <f>INDEX(B2044:B2049,$A$2065)</f>
        <v>Low SES</v>
      </c>
      <c r="C2065" s="164">
        <f>INDEX(C2044:C2049,$A$2065)</f>
        <v>0.8207209696042388</v>
      </c>
      <c r="D2065" s="164">
        <f>INDEX(D2044:D2049,$A$2065)</f>
        <v>0.7962646323819544</v>
      </c>
      <c r="E2065" s="164">
        <f aca="true" t="shared" si="211" ref="E2065:R2065">INDEX(E2044:E2049,$A$2065)</f>
        <v>0.8521739130434782</v>
      </c>
      <c r="F2065" s="164">
        <f t="shared" si="211"/>
        <v>0.731624184943687</v>
      </c>
      <c r="G2065" s="164">
        <f t="shared" si="211"/>
        <v>0.7742663656884876</v>
      </c>
      <c r="H2065" s="164">
        <f t="shared" si="211"/>
        <v>0.8253424657534246</v>
      </c>
      <c r="I2065" s="164">
        <f t="shared" si="211"/>
        <v>0.981404958677686</v>
      </c>
      <c r="J2065" s="164">
        <f t="shared" si="211"/>
        <v>0.8584136397331357</v>
      </c>
      <c r="K2065" s="164">
        <f t="shared" si="211"/>
        <v>0.7662440570522979</v>
      </c>
      <c r="L2065" s="164">
        <f t="shared" si="211"/>
        <v>0.8571428571428571</v>
      </c>
      <c r="M2065" s="164">
        <f t="shared" si="211"/>
        <v>0.8556701030927835</v>
      </c>
      <c r="N2065" s="164">
        <f t="shared" si="211"/>
        <v>0.8299319727891157</v>
      </c>
      <c r="O2065" s="164">
        <f t="shared" si="211"/>
        <v>0.871587462082912</v>
      </c>
      <c r="P2065" s="164">
        <f t="shared" si="211"/>
        <v>0.8372943327239488</v>
      </c>
      <c r="Q2065" s="164">
        <f t="shared" si="211"/>
        <v>0.8914209115281502</v>
      </c>
      <c r="R2065" s="164">
        <f t="shared" si="211"/>
        <v>0.8473282442748091</v>
      </c>
      <c r="S2065" s="179" t="s">
        <v>200</v>
      </c>
    </row>
    <row r="2066" spans="2:19" s="145" customFormat="1" ht="15.75" hidden="1">
      <c r="B2066" s="149" t="str">
        <f>INDEX(B2053:B2058,$A$2065)</f>
        <v>Low SES</v>
      </c>
      <c r="C2066" s="164">
        <f>INDEX(C2053:C2058,$A$2065)</f>
        <v>0.8272616071903419</v>
      </c>
      <c r="D2066" s="164">
        <f>INDEX(D2053:D2058,$A$2065)</f>
        <v>0.8095795832819628</v>
      </c>
      <c r="E2066" s="164">
        <f aca="true" t="shared" si="212" ref="E2066:R2066">INDEX(E2053:E2058,$A$2065)</f>
        <v>0.8383458646616542</v>
      </c>
      <c r="F2066" s="164">
        <f t="shared" si="212"/>
        <v>0.7477129788450543</v>
      </c>
      <c r="G2066" s="164">
        <f t="shared" si="212"/>
        <v>0.7873684210526316</v>
      </c>
      <c r="H2066" s="164">
        <f t="shared" si="212"/>
        <v>0.8333333333333334</v>
      </c>
      <c r="I2066" s="164">
        <f t="shared" si="212"/>
        <v>0.969811320754717</v>
      </c>
      <c r="J2066" s="164">
        <f t="shared" si="212"/>
        <v>0.8735795454545454</v>
      </c>
      <c r="K2066" s="164">
        <f t="shared" si="212"/>
        <v>0.8042212518195051</v>
      </c>
      <c r="L2066" s="164">
        <f t="shared" si="212"/>
        <v>0.9230769230769231</v>
      </c>
      <c r="M2066" s="164">
        <f t="shared" si="212"/>
        <v>0.831858407079646</v>
      </c>
      <c r="N2066" s="164">
        <f t="shared" si="212"/>
        <v>0.7972027972027972</v>
      </c>
      <c r="O2066" s="164">
        <f t="shared" si="212"/>
        <v>0.8760399334442596</v>
      </c>
      <c r="P2066" s="164">
        <f t="shared" si="212"/>
        <v>0.8304552590266876</v>
      </c>
      <c r="Q2066" s="164">
        <f t="shared" si="212"/>
        <v>0.8754623921085081</v>
      </c>
      <c r="R2066" s="164">
        <f t="shared" si="212"/>
        <v>0.7692307692307693</v>
      </c>
      <c r="S2066" s="179" t="s">
        <v>299</v>
      </c>
    </row>
    <row r="2067" spans="1:26" s="11" customFormat="1" ht="15.75">
      <c r="A2067" s="13"/>
      <c r="B2067" s="13"/>
      <c r="E2067" s="152"/>
      <c r="F2067" s="152"/>
      <c r="G2067" s="152"/>
      <c r="H2067" s="152"/>
      <c r="I2067" s="152"/>
      <c r="J2067" s="152"/>
      <c r="K2067" s="152"/>
      <c r="L2067" s="152"/>
      <c r="M2067" s="152"/>
      <c r="N2067" s="153"/>
      <c r="O2067" s="153"/>
      <c r="P2067" s="153"/>
      <c r="Q2067" s="153"/>
      <c r="R2067" s="153"/>
      <c r="S2067" s="153"/>
      <c r="U2067" s="36"/>
      <c r="V2067" s="36"/>
      <c r="W2067" s="36"/>
      <c r="X2067" s="36"/>
      <c r="Y2067" s="36"/>
      <c r="Z2067" s="36"/>
    </row>
    <row r="2068" spans="1:26" s="11" customFormat="1" ht="15.75">
      <c r="A2068" s="13"/>
      <c r="B2068" s="13"/>
      <c r="C2068" s="13"/>
      <c r="D2068" s="13"/>
      <c r="E2068" s="13"/>
      <c r="F2068" s="13"/>
      <c r="G2068" s="13"/>
      <c r="H2068" s="13"/>
      <c r="I2068" s="13"/>
      <c r="J2068" s="13"/>
      <c r="K2068" s="13"/>
      <c r="U2068" s="36"/>
      <c r="V2068" s="36"/>
      <c r="W2068" s="36"/>
      <c r="X2068" s="36"/>
      <c r="Y2068" s="36"/>
      <c r="Z2068" s="36"/>
    </row>
    <row r="2069" spans="2:26" s="145" customFormat="1" ht="15.75">
      <c r="B2069" s="13"/>
      <c r="C2069" s="13"/>
      <c r="D2069" s="13"/>
      <c r="E2069" s="13"/>
      <c r="F2069" s="13"/>
      <c r="G2069" s="13"/>
      <c r="H2069" s="13"/>
      <c r="I2069" s="13"/>
      <c r="U2069" s="36"/>
      <c r="V2069" s="36"/>
      <c r="W2069" s="36"/>
      <c r="X2069" s="36"/>
      <c r="Y2069" s="36"/>
      <c r="Z2069" s="36"/>
    </row>
    <row r="2070" spans="21:26" s="145" customFormat="1" ht="15.75">
      <c r="U2070" s="36"/>
      <c r="V2070" s="36"/>
      <c r="W2070" s="36"/>
      <c r="X2070" s="36"/>
      <c r="Y2070" s="36"/>
      <c r="Z2070" s="36"/>
    </row>
    <row r="2071" spans="21:26" s="145" customFormat="1" ht="15.75">
      <c r="U2071" s="36"/>
      <c r="V2071" s="36"/>
      <c r="W2071" s="36"/>
      <c r="X2071" s="36"/>
      <c r="Y2071" s="36"/>
      <c r="Z2071" s="36"/>
    </row>
    <row r="2072" spans="21:26" s="145" customFormat="1" ht="15.75">
      <c r="U2072" s="36"/>
      <c r="V2072" s="36"/>
      <c r="W2072" s="36"/>
      <c r="X2072" s="36"/>
      <c r="Y2072" s="36"/>
      <c r="Z2072" s="36"/>
    </row>
    <row r="2073" spans="21:26" s="145" customFormat="1" ht="15.75">
      <c r="U2073" s="36"/>
      <c r="V2073" s="36"/>
      <c r="W2073" s="36"/>
      <c r="X2073" s="36"/>
      <c r="Y2073" s="36"/>
      <c r="Z2073" s="36"/>
    </row>
    <row r="2074" spans="21:26" s="145" customFormat="1" ht="15.75">
      <c r="U2074" s="36"/>
      <c r="V2074" s="36"/>
      <c r="W2074" s="36"/>
      <c r="X2074" s="36"/>
      <c r="Y2074" s="36"/>
      <c r="Z2074" s="36"/>
    </row>
    <row r="2075" spans="21:26" s="145" customFormat="1" ht="15.75">
      <c r="U2075" s="36"/>
      <c r="V2075" s="36"/>
      <c r="W2075" s="36"/>
      <c r="X2075" s="36"/>
      <c r="Y2075" s="36"/>
      <c r="Z2075" s="36"/>
    </row>
    <row r="2076" spans="21:26" s="145" customFormat="1" ht="15.75">
      <c r="U2076" s="36"/>
      <c r="V2076" s="36"/>
      <c r="W2076" s="36"/>
      <c r="X2076" s="36"/>
      <c r="Y2076" s="36"/>
      <c r="Z2076" s="36"/>
    </row>
    <row r="2077" spans="21:26" s="145" customFormat="1" ht="15.75">
      <c r="U2077" s="36"/>
      <c r="V2077" s="36"/>
      <c r="W2077" s="36"/>
      <c r="X2077" s="36"/>
      <c r="Y2077" s="36"/>
      <c r="Z2077" s="36"/>
    </row>
    <row r="2078" spans="21:26" s="145" customFormat="1" ht="15.75">
      <c r="U2078" s="36"/>
      <c r="V2078" s="36"/>
      <c r="W2078" s="36"/>
      <c r="X2078" s="36"/>
      <c r="Y2078" s="36"/>
      <c r="Z2078" s="36"/>
    </row>
    <row r="2079" spans="21:26" s="145" customFormat="1" ht="15.75">
      <c r="U2079" s="36"/>
      <c r="V2079" s="36"/>
      <c r="W2079" s="36"/>
      <c r="X2079" s="36"/>
      <c r="Y2079" s="36"/>
      <c r="Z2079" s="36"/>
    </row>
    <row r="2080" spans="2:11" s="224" customFormat="1" ht="15.75">
      <c r="B2080" s="205" t="s">
        <v>438</v>
      </c>
      <c r="K2080" s="52"/>
    </row>
    <row r="2081" spans="2:11" s="224" customFormat="1" ht="15.75">
      <c r="B2081" s="205" t="s">
        <v>439</v>
      </c>
      <c r="K2081" s="52"/>
    </row>
    <row r="2082" spans="2:19" s="145" customFormat="1" ht="15.75">
      <c r="B2082" s="150"/>
      <c r="C2082" s="150"/>
      <c r="D2082" s="150"/>
      <c r="E2082" s="150"/>
      <c r="F2082" s="150"/>
      <c r="G2082" s="150"/>
      <c r="H2082" s="150"/>
      <c r="I2082" s="150"/>
      <c r="J2082" s="150"/>
      <c r="K2082" s="150"/>
      <c r="L2082" s="150"/>
      <c r="M2082" s="150"/>
      <c r="N2082" s="150"/>
      <c r="O2082" s="150"/>
      <c r="P2082" s="150"/>
      <c r="Q2082" s="150"/>
      <c r="S2082" s="36"/>
    </row>
    <row r="2083" spans="1:22" s="220" customFormat="1" ht="81.75" customHeight="1">
      <c r="A2083" s="23"/>
      <c r="B2083" s="348" t="s">
        <v>555</v>
      </c>
      <c r="C2083" s="373"/>
      <c r="D2083" s="373"/>
      <c r="E2083" s="373"/>
      <c r="F2083" s="373"/>
      <c r="G2083" s="373"/>
      <c r="H2083" s="373"/>
      <c r="I2083" s="373"/>
      <c r="J2083" s="373"/>
      <c r="K2083" s="373"/>
      <c r="L2083" s="373"/>
      <c r="M2083" s="373"/>
      <c r="N2083" s="323"/>
      <c r="O2083" s="323"/>
      <c r="P2083" s="323"/>
      <c r="Q2083" s="323"/>
      <c r="R2083" s="323"/>
      <c r="S2083" s="323"/>
      <c r="T2083" s="323"/>
      <c r="U2083" s="323"/>
      <c r="V2083" s="323"/>
    </row>
    <row r="2084" spans="1:20" s="220" customFormat="1" ht="15.75">
      <c r="A2084" s="23"/>
      <c r="B2084" s="221"/>
      <c r="C2084" s="222"/>
      <c r="D2084" s="222"/>
      <c r="E2084" s="222"/>
      <c r="F2084" s="222"/>
      <c r="G2084" s="222"/>
      <c r="H2084" s="222"/>
      <c r="I2084" s="222"/>
      <c r="J2084" s="222"/>
      <c r="K2084" s="222"/>
      <c r="L2084" s="222"/>
      <c r="M2084" s="222"/>
      <c r="T2084" s="48"/>
    </row>
    <row r="2085" spans="1:20" ht="27.75" customHeight="1">
      <c r="A2085" s="23"/>
      <c r="B2085" s="339" t="s">
        <v>359</v>
      </c>
      <c r="C2085" s="340"/>
      <c r="D2085" s="340"/>
      <c r="E2085" s="340"/>
      <c r="F2085" s="340"/>
      <c r="G2085" s="340"/>
      <c r="H2085" s="340"/>
      <c r="I2085" s="340"/>
      <c r="J2085" s="340"/>
      <c r="K2085" s="340"/>
      <c r="L2085" s="340"/>
      <c r="M2085" s="340"/>
      <c r="T2085" s="48"/>
    </row>
    <row r="2086" spans="1:22" ht="97.5" customHeight="1">
      <c r="A2086" s="23"/>
      <c r="B2086" s="348" t="s">
        <v>556</v>
      </c>
      <c r="C2086" s="373"/>
      <c r="D2086" s="373"/>
      <c r="E2086" s="373"/>
      <c r="F2086" s="373"/>
      <c r="G2086" s="373"/>
      <c r="H2086" s="373"/>
      <c r="I2086" s="373"/>
      <c r="J2086" s="373"/>
      <c r="K2086" s="373"/>
      <c r="L2086" s="373"/>
      <c r="M2086" s="373"/>
      <c r="N2086" s="323"/>
      <c r="O2086" s="323"/>
      <c r="P2086" s="323"/>
      <c r="Q2086" s="323"/>
      <c r="R2086" s="323"/>
      <c r="S2086" s="323"/>
      <c r="T2086" s="323"/>
      <c r="U2086" s="323"/>
      <c r="V2086" s="323"/>
    </row>
    <row r="2087" spans="1:20" ht="15.75">
      <c r="A2087" s="23"/>
      <c r="T2087" s="48"/>
    </row>
    <row r="2088" spans="2:11" s="111" customFormat="1" ht="15.75">
      <c r="B2088" s="288" t="s">
        <v>372</v>
      </c>
      <c r="K2088" s="52"/>
    </row>
    <row r="2089" spans="2:20" s="11" customFormat="1" ht="15" customHeight="1" hidden="1">
      <c r="B2089" s="338" t="s">
        <v>473</v>
      </c>
      <c r="C2089" s="338"/>
      <c r="D2089" s="338"/>
      <c r="E2089" s="338"/>
      <c r="F2089" s="338"/>
      <c r="G2089" s="338"/>
      <c r="H2089" s="338"/>
      <c r="I2089" s="338"/>
      <c r="J2089" s="338"/>
      <c r="K2089" s="338"/>
      <c r="L2089" s="338"/>
      <c r="M2089" s="338"/>
      <c r="N2089" s="338"/>
      <c r="O2089" s="338"/>
      <c r="P2089" s="338"/>
      <c r="Q2089" s="338"/>
      <c r="R2089" s="338"/>
      <c r="S2089" s="338"/>
      <c r="T2089" s="338"/>
    </row>
    <row r="2090" spans="2:21" s="11" customFormat="1" ht="63" hidden="1">
      <c r="B2090" s="59"/>
      <c r="C2090" s="59" t="s">
        <v>184</v>
      </c>
      <c r="D2090" s="59" t="s">
        <v>264</v>
      </c>
      <c r="E2090" s="59" t="s">
        <v>182</v>
      </c>
      <c r="F2090" s="59" t="s">
        <v>188</v>
      </c>
      <c r="G2090" s="59" t="s">
        <v>185</v>
      </c>
      <c r="H2090" s="59" t="s">
        <v>265</v>
      </c>
      <c r="I2090" s="59" t="s">
        <v>184</v>
      </c>
      <c r="J2090" s="59" t="s">
        <v>264</v>
      </c>
      <c r="K2090" s="59" t="s">
        <v>182</v>
      </c>
      <c r="L2090" s="59" t="s">
        <v>188</v>
      </c>
      <c r="M2090" s="59" t="s">
        <v>185</v>
      </c>
      <c r="N2090" s="59" t="s">
        <v>265</v>
      </c>
      <c r="O2090" s="59" t="s">
        <v>184</v>
      </c>
      <c r="P2090" s="59" t="s">
        <v>264</v>
      </c>
      <c r="Q2090" s="59" t="s">
        <v>182</v>
      </c>
      <c r="R2090" s="59" t="s">
        <v>188</v>
      </c>
      <c r="S2090" s="59" t="s">
        <v>185</v>
      </c>
      <c r="T2090" s="59" t="s">
        <v>265</v>
      </c>
      <c r="U2090" s="161" t="s">
        <v>351</v>
      </c>
    </row>
    <row r="2091" spans="2:21" s="11" customFormat="1" ht="15.75" hidden="1">
      <c r="B2091" s="191" t="s">
        <v>74</v>
      </c>
      <c r="C2091" s="194">
        <v>38943</v>
      </c>
      <c r="D2091" s="194">
        <v>10568</v>
      </c>
      <c r="E2091" s="194">
        <v>110434</v>
      </c>
      <c r="F2091" s="194">
        <v>976</v>
      </c>
      <c r="G2091" s="194">
        <v>112787</v>
      </c>
      <c r="H2091" s="194">
        <v>111564</v>
      </c>
      <c r="I2091" s="194">
        <v>10567</v>
      </c>
      <c r="J2091" s="194">
        <v>7070</v>
      </c>
      <c r="K2091" s="194">
        <v>34398</v>
      </c>
      <c r="L2091" s="194">
        <v>364</v>
      </c>
      <c r="M2091" s="194">
        <v>49891</v>
      </c>
      <c r="N2091" s="194">
        <v>31100</v>
      </c>
      <c r="O2091" s="174">
        <f>I2091/C2091</f>
        <v>0.27134529954035386</v>
      </c>
      <c r="P2091" s="175">
        <f>J2091/D2091</f>
        <v>0.669000757002271</v>
      </c>
      <c r="Q2091" s="175">
        <f>K2091/E2091</f>
        <v>0.31148016009562274</v>
      </c>
      <c r="R2091" s="175">
        <f>L2091/F2091</f>
        <v>0.3729508196721312</v>
      </c>
      <c r="S2091" s="175">
        <f>M2091/G2091</f>
        <v>0.4423470790073324</v>
      </c>
      <c r="T2091" s="175">
        <f>N2091/H2091</f>
        <v>0.2787637589186476</v>
      </c>
      <c r="U2091" s="176">
        <f>SUM(I2091:M2091)/SUM(C2091:G2091)</f>
        <v>0.3737194382334459</v>
      </c>
    </row>
    <row r="2092" spans="2:21" s="11" customFormat="1" ht="15.75" hidden="1">
      <c r="B2092" s="64" t="s">
        <v>233</v>
      </c>
      <c r="C2092" s="188">
        <f>SUM(C2093:C2106)</f>
        <v>7171</v>
      </c>
      <c r="D2092" s="188">
        <f aca="true" t="shared" si="213" ref="D2092:N2092">SUM(D2093:D2106)</f>
        <v>1310</v>
      </c>
      <c r="E2092" s="188">
        <f t="shared" si="213"/>
        <v>9997</v>
      </c>
      <c r="F2092" s="188">
        <f t="shared" si="213"/>
        <v>107</v>
      </c>
      <c r="G2092" s="188">
        <f t="shared" si="213"/>
        <v>8066</v>
      </c>
      <c r="H2092" s="188">
        <f t="shared" si="213"/>
        <v>11327</v>
      </c>
      <c r="I2092" s="188">
        <f t="shared" si="213"/>
        <v>2389</v>
      </c>
      <c r="J2092" s="188">
        <f t="shared" si="213"/>
        <v>932</v>
      </c>
      <c r="K2092" s="188">
        <f t="shared" si="213"/>
        <v>3787</v>
      </c>
      <c r="L2092" s="188">
        <f t="shared" si="213"/>
        <v>37</v>
      </c>
      <c r="M2092" s="188">
        <f t="shared" si="213"/>
        <v>4254</v>
      </c>
      <c r="N2092" s="188">
        <f t="shared" si="213"/>
        <v>4166</v>
      </c>
      <c r="O2092" s="174">
        <f>I2092/C2092</f>
        <v>0.33314739924696696</v>
      </c>
      <c r="P2092" s="175">
        <f>J2092/D2092</f>
        <v>0.7114503816793893</v>
      </c>
      <c r="Q2092" s="175">
        <f>K2092/E2092</f>
        <v>0.378813644093228</v>
      </c>
      <c r="R2092" s="175">
        <f>L2092/F2092</f>
        <v>0.34579439252336447</v>
      </c>
      <c r="S2092" s="175">
        <f>M2092/G2092</f>
        <v>0.5273989585916191</v>
      </c>
      <c r="T2092" s="175">
        <f>N2092/H2092</f>
        <v>0.367793767105147</v>
      </c>
      <c r="U2092" s="176">
        <f>SUM(I2092:M2092)/SUM(C2092:G2092)</f>
        <v>0.427713781846835</v>
      </c>
    </row>
    <row r="2093" spans="2:21" s="11" customFormat="1" ht="15.75" hidden="1">
      <c r="B2093" s="64" t="s">
        <v>25</v>
      </c>
      <c r="C2093" s="158">
        <v>359</v>
      </c>
      <c r="D2093" s="158">
        <v>5</v>
      </c>
      <c r="E2093" s="158">
        <v>56</v>
      </c>
      <c r="F2093" s="158" t="s">
        <v>266</v>
      </c>
      <c r="G2093" s="158">
        <v>71</v>
      </c>
      <c r="H2093" s="158">
        <v>169</v>
      </c>
      <c r="I2093" s="159">
        <v>115</v>
      </c>
      <c r="J2093" s="158" t="s">
        <v>266</v>
      </c>
      <c r="K2093" s="158">
        <v>25</v>
      </c>
      <c r="L2093" s="158" t="s">
        <v>266</v>
      </c>
      <c r="M2093" s="158">
        <v>51</v>
      </c>
      <c r="N2093" s="158">
        <v>62</v>
      </c>
      <c r="O2093" s="174">
        <f aca="true" t="shared" si="214" ref="O2093:O2106">I2093/C2093</f>
        <v>0.3203342618384401</v>
      </c>
      <c r="P2093" s="175" t="e">
        <f>NA()</f>
        <v>#N/A</v>
      </c>
      <c r="Q2093" s="175">
        <f aca="true" t="shared" si="215" ref="Q2093:Q2106">K2093/E2093</f>
        <v>0.44642857142857145</v>
      </c>
      <c r="R2093" s="175" t="e">
        <f>NA()</f>
        <v>#N/A</v>
      </c>
      <c r="S2093" s="175">
        <f aca="true" t="shared" si="216" ref="S2093:S2106">M2093/G2093</f>
        <v>0.7183098591549296</v>
      </c>
      <c r="T2093" s="175">
        <f aca="true" t="shared" si="217" ref="T2093:T2106">N2093/H2093</f>
        <v>0.3668639053254438</v>
      </c>
      <c r="U2093" s="176">
        <f aca="true" t="shared" si="218" ref="U2093:U2106">SUM(I2093:M2093)/SUM(C2093:G2093)</f>
        <v>0.3890020366598778</v>
      </c>
    </row>
    <row r="2094" spans="2:21" s="11" customFormat="1" ht="15.75" hidden="1">
      <c r="B2094" s="64" t="s">
        <v>180</v>
      </c>
      <c r="C2094" s="158">
        <v>2525</v>
      </c>
      <c r="D2094" s="158">
        <v>85</v>
      </c>
      <c r="E2094" s="158">
        <v>4186</v>
      </c>
      <c r="F2094" s="158">
        <v>26</v>
      </c>
      <c r="G2094" s="158">
        <v>486</v>
      </c>
      <c r="H2094" s="158">
        <v>5006</v>
      </c>
      <c r="I2094" s="159">
        <v>1044</v>
      </c>
      <c r="J2094" s="158">
        <v>66</v>
      </c>
      <c r="K2094" s="158">
        <v>1901</v>
      </c>
      <c r="L2094" s="158">
        <v>14</v>
      </c>
      <c r="M2094" s="158">
        <v>357</v>
      </c>
      <c r="N2094" s="158">
        <v>2276</v>
      </c>
      <c r="O2094" s="174">
        <f t="shared" si="214"/>
        <v>0.41346534653465344</v>
      </c>
      <c r="P2094" s="175">
        <f aca="true" t="shared" si="219" ref="P2094:P2106">J2094/D2094</f>
        <v>0.7764705882352941</v>
      </c>
      <c r="Q2094" s="175">
        <f t="shared" si="215"/>
        <v>0.4541328236980411</v>
      </c>
      <c r="R2094" s="175">
        <f>L2094/F2094</f>
        <v>0.5384615384615384</v>
      </c>
      <c r="S2094" s="175">
        <f t="shared" si="216"/>
        <v>0.7345679012345679</v>
      </c>
      <c r="T2094" s="175">
        <f t="shared" si="217"/>
        <v>0.4546544147023572</v>
      </c>
      <c r="U2094" s="176">
        <f t="shared" si="218"/>
        <v>0.46278051450465246</v>
      </c>
    </row>
    <row r="2095" spans="2:21" s="11" customFormat="1" ht="15.75" hidden="1">
      <c r="B2095" s="64" t="s">
        <v>140</v>
      </c>
      <c r="C2095" s="158">
        <v>171</v>
      </c>
      <c r="D2095" s="158">
        <v>29</v>
      </c>
      <c r="E2095" s="158">
        <v>290</v>
      </c>
      <c r="F2095" s="158">
        <v>11</v>
      </c>
      <c r="G2095" s="158">
        <v>681</v>
      </c>
      <c r="H2095" s="158">
        <v>341</v>
      </c>
      <c r="I2095" s="159">
        <v>44</v>
      </c>
      <c r="J2095" s="158">
        <v>21</v>
      </c>
      <c r="K2095" s="158">
        <v>99</v>
      </c>
      <c r="L2095" s="158">
        <v>7</v>
      </c>
      <c r="M2095" s="158">
        <v>368</v>
      </c>
      <c r="N2095" s="158">
        <v>84</v>
      </c>
      <c r="O2095" s="174">
        <f t="shared" si="214"/>
        <v>0.2573099415204678</v>
      </c>
      <c r="P2095" s="175">
        <f t="shared" si="219"/>
        <v>0.7241379310344828</v>
      </c>
      <c r="Q2095" s="175">
        <f t="shared" si="215"/>
        <v>0.3413793103448276</v>
      </c>
      <c r="R2095" s="175">
        <f>L2095/F2095</f>
        <v>0.6363636363636364</v>
      </c>
      <c r="S2095" s="175">
        <f t="shared" si="216"/>
        <v>0.540381791483113</v>
      </c>
      <c r="T2095" s="175">
        <f t="shared" si="217"/>
        <v>0.24633431085043989</v>
      </c>
      <c r="U2095" s="176">
        <f t="shared" si="218"/>
        <v>0.4560067681895093</v>
      </c>
    </row>
    <row r="2096" spans="2:21" s="11" customFormat="1" ht="15.75" hidden="1">
      <c r="B2096" s="64" t="s">
        <v>141</v>
      </c>
      <c r="C2096" s="158">
        <v>392</v>
      </c>
      <c r="D2096" s="158" t="s">
        <v>266</v>
      </c>
      <c r="E2096" s="158">
        <v>56</v>
      </c>
      <c r="F2096" s="158">
        <v>0</v>
      </c>
      <c r="G2096" s="158">
        <v>43</v>
      </c>
      <c r="H2096" s="158">
        <v>196</v>
      </c>
      <c r="I2096" s="159">
        <v>157</v>
      </c>
      <c r="J2096" s="158" t="s">
        <v>266</v>
      </c>
      <c r="K2096" s="158">
        <v>24</v>
      </c>
      <c r="L2096" s="158">
        <v>0</v>
      </c>
      <c r="M2096" s="158">
        <v>28</v>
      </c>
      <c r="N2096" s="158">
        <v>65</v>
      </c>
      <c r="O2096" s="174">
        <f t="shared" si="214"/>
        <v>0.4005102040816326</v>
      </c>
      <c r="P2096" s="175" t="e">
        <f>NA()</f>
        <v>#N/A</v>
      </c>
      <c r="Q2096" s="175">
        <f t="shared" si="215"/>
        <v>0.42857142857142855</v>
      </c>
      <c r="R2096" s="175" t="e">
        <f>NA()</f>
        <v>#N/A</v>
      </c>
      <c r="S2096" s="175">
        <f t="shared" si="216"/>
        <v>0.6511627906976745</v>
      </c>
      <c r="T2096" s="175">
        <f t="shared" si="217"/>
        <v>0.33163265306122447</v>
      </c>
      <c r="U2096" s="176">
        <f t="shared" si="218"/>
        <v>0.4256619144602851</v>
      </c>
    </row>
    <row r="2097" spans="2:21" s="11" customFormat="1" ht="15.75" hidden="1">
      <c r="B2097" s="64" t="s">
        <v>142</v>
      </c>
      <c r="C2097" s="158">
        <v>336</v>
      </c>
      <c r="D2097" s="158">
        <v>21</v>
      </c>
      <c r="E2097" s="158">
        <v>232</v>
      </c>
      <c r="F2097" s="158" t="s">
        <v>266</v>
      </c>
      <c r="G2097" s="158">
        <v>120</v>
      </c>
      <c r="H2097" s="158">
        <v>329</v>
      </c>
      <c r="I2097" s="159">
        <v>116</v>
      </c>
      <c r="J2097" s="158">
        <v>11</v>
      </c>
      <c r="K2097" s="158">
        <v>83</v>
      </c>
      <c r="L2097" s="158" t="s">
        <v>266</v>
      </c>
      <c r="M2097" s="158">
        <v>68</v>
      </c>
      <c r="N2097" s="158">
        <v>101</v>
      </c>
      <c r="O2097" s="174">
        <f t="shared" si="214"/>
        <v>0.34523809523809523</v>
      </c>
      <c r="P2097" s="175">
        <f t="shared" si="219"/>
        <v>0.5238095238095238</v>
      </c>
      <c r="Q2097" s="175">
        <f t="shared" si="215"/>
        <v>0.3577586206896552</v>
      </c>
      <c r="R2097" s="175" t="e">
        <f>NA()</f>
        <v>#N/A</v>
      </c>
      <c r="S2097" s="175">
        <f t="shared" si="216"/>
        <v>0.5666666666666667</v>
      </c>
      <c r="T2097" s="175">
        <f t="shared" si="217"/>
        <v>0.3069908814589666</v>
      </c>
      <c r="U2097" s="176">
        <f t="shared" si="218"/>
        <v>0.3921015514809591</v>
      </c>
    </row>
    <row r="2098" spans="2:21" s="11" customFormat="1" ht="15.75" hidden="1">
      <c r="B2098" s="64" t="s">
        <v>143</v>
      </c>
      <c r="C2098" s="158">
        <v>1082</v>
      </c>
      <c r="D2098" s="158">
        <v>82</v>
      </c>
      <c r="E2098" s="158">
        <v>2055</v>
      </c>
      <c r="F2098" s="158">
        <v>10</v>
      </c>
      <c r="G2098" s="158">
        <v>815</v>
      </c>
      <c r="H2098" s="158">
        <v>1964</v>
      </c>
      <c r="I2098" s="159">
        <v>359</v>
      </c>
      <c r="J2098" s="158">
        <v>60</v>
      </c>
      <c r="K2098" s="158">
        <v>762</v>
      </c>
      <c r="L2098" s="158" t="s">
        <v>266</v>
      </c>
      <c r="M2098" s="158">
        <v>460</v>
      </c>
      <c r="N2098" s="158">
        <v>725</v>
      </c>
      <c r="O2098" s="174">
        <f t="shared" si="214"/>
        <v>0.3317929759704251</v>
      </c>
      <c r="P2098" s="175">
        <f t="shared" si="219"/>
        <v>0.7317073170731707</v>
      </c>
      <c r="Q2098" s="175">
        <f t="shared" si="215"/>
        <v>0.3708029197080292</v>
      </c>
      <c r="R2098" s="175" t="e">
        <f>NA()</f>
        <v>#N/A</v>
      </c>
      <c r="S2098" s="175">
        <f t="shared" si="216"/>
        <v>0.5644171779141104</v>
      </c>
      <c r="T2098" s="175">
        <f t="shared" si="217"/>
        <v>0.36914460285132383</v>
      </c>
      <c r="U2098" s="176">
        <f t="shared" si="218"/>
        <v>0.40578635014836795</v>
      </c>
    </row>
    <row r="2099" spans="2:21" s="11" customFormat="1" ht="15.75" hidden="1">
      <c r="B2099" s="64" t="s">
        <v>144</v>
      </c>
      <c r="C2099" s="158">
        <v>235</v>
      </c>
      <c r="D2099" s="158">
        <v>105</v>
      </c>
      <c r="E2099" s="158">
        <v>1015</v>
      </c>
      <c r="F2099" s="158">
        <v>5</v>
      </c>
      <c r="G2099" s="158">
        <v>365</v>
      </c>
      <c r="H2099" s="158">
        <v>920</v>
      </c>
      <c r="I2099" s="159">
        <v>53</v>
      </c>
      <c r="J2099" s="158">
        <v>69</v>
      </c>
      <c r="K2099" s="158">
        <v>266</v>
      </c>
      <c r="L2099" s="158" t="s">
        <v>266</v>
      </c>
      <c r="M2099" s="158">
        <v>165</v>
      </c>
      <c r="N2099" s="158">
        <v>246</v>
      </c>
      <c r="O2099" s="174">
        <f t="shared" si="214"/>
        <v>0.225531914893617</v>
      </c>
      <c r="P2099" s="175">
        <f t="shared" si="219"/>
        <v>0.6571428571428571</v>
      </c>
      <c r="Q2099" s="175">
        <f t="shared" si="215"/>
        <v>0.2620689655172414</v>
      </c>
      <c r="R2099" s="175" t="e">
        <f>NA()</f>
        <v>#N/A</v>
      </c>
      <c r="S2099" s="175">
        <f t="shared" si="216"/>
        <v>0.4520547945205479</v>
      </c>
      <c r="T2099" s="175">
        <f t="shared" si="217"/>
        <v>0.2673913043478261</v>
      </c>
      <c r="U2099" s="176">
        <f t="shared" si="218"/>
        <v>0.32057971014492753</v>
      </c>
    </row>
    <row r="2100" spans="2:21" s="11" customFormat="1" ht="15.75" hidden="1">
      <c r="B2100" s="64" t="s">
        <v>145</v>
      </c>
      <c r="C2100" s="158">
        <v>362</v>
      </c>
      <c r="D2100" s="158" t="s">
        <v>266</v>
      </c>
      <c r="E2100" s="158">
        <v>53</v>
      </c>
      <c r="F2100" s="158">
        <v>0</v>
      </c>
      <c r="G2100" s="158">
        <v>13</v>
      </c>
      <c r="H2100" s="158">
        <v>232</v>
      </c>
      <c r="I2100" s="159">
        <v>88</v>
      </c>
      <c r="J2100" s="158" t="s">
        <v>266</v>
      </c>
      <c r="K2100" s="158">
        <v>15</v>
      </c>
      <c r="L2100" s="158">
        <v>0</v>
      </c>
      <c r="M2100" s="158" t="s">
        <v>266</v>
      </c>
      <c r="N2100" s="158">
        <v>54</v>
      </c>
      <c r="O2100" s="174">
        <f t="shared" si="214"/>
        <v>0.2430939226519337</v>
      </c>
      <c r="P2100" s="175" t="e">
        <f>NA()</f>
        <v>#N/A</v>
      </c>
      <c r="Q2100" s="175">
        <f t="shared" si="215"/>
        <v>0.2830188679245283</v>
      </c>
      <c r="R2100" s="175" t="e">
        <f>NA()</f>
        <v>#N/A</v>
      </c>
      <c r="S2100" s="175" t="e">
        <f>NA()</f>
        <v>#N/A</v>
      </c>
      <c r="T2100" s="175">
        <f t="shared" si="217"/>
        <v>0.23275862068965517</v>
      </c>
      <c r="U2100" s="176">
        <f t="shared" si="218"/>
        <v>0.24065420560747663</v>
      </c>
    </row>
    <row r="2101" spans="2:21" s="11" customFormat="1" ht="15.75" hidden="1">
      <c r="B2101" s="64" t="s">
        <v>146</v>
      </c>
      <c r="C2101" s="158">
        <v>41</v>
      </c>
      <c r="D2101" s="158">
        <v>9</v>
      </c>
      <c r="E2101" s="158">
        <v>85</v>
      </c>
      <c r="F2101" s="158" t="s">
        <v>266</v>
      </c>
      <c r="G2101" s="158">
        <v>147</v>
      </c>
      <c r="H2101" s="158">
        <v>73</v>
      </c>
      <c r="I2101" s="159">
        <v>10</v>
      </c>
      <c r="J2101" s="158" t="s">
        <v>266</v>
      </c>
      <c r="K2101" s="158">
        <v>30</v>
      </c>
      <c r="L2101" s="158" t="s">
        <v>266</v>
      </c>
      <c r="M2101" s="158">
        <v>51</v>
      </c>
      <c r="N2101" s="158">
        <v>24</v>
      </c>
      <c r="O2101" s="174">
        <f t="shared" si="214"/>
        <v>0.24390243902439024</v>
      </c>
      <c r="P2101" s="175" t="e">
        <f>NA()</f>
        <v>#N/A</v>
      </c>
      <c r="Q2101" s="175">
        <f t="shared" si="215"/>
        <v>0.35294117647058826</v>
      </c>
      <c r="R2101" s="175" t="e">
        <f>NA()</f>
        <v>#N/A</v>
      </c>
      <c r="S2101" s="175">
        <f t="shared" si="216"/>
        <v>0.3469387755102041</v>
      </c>
      <c r="T2101" s="175">
        <f t="shared" si="217"/>
        <v>0.3287671232876712</v>
      </c>
      <c r="U2101" s="176">
        <f t="shared" si="218"/>
        <v>0.32269503546099293</v>
      </c>
    </row>
    <row r="2102" spans="2:21" s="11" customFormat="1" ht="15.75" hidden="1">
      <c r="B2102" s="64" t="s">
        <v>147</v>
      </c>
      <c r="C2102" s="158">
        <v>157</v>
      </c>
      <c r="D2102" s="158">
        <v>37</v>
      </c>
      <c r="E2102" s="158">
        <v>263</v>
      </c>
      <c r="F2102" s="158">
        <v>5</v>
      </c>
      <c r="G2102" s="158">
        <v>842</v>
      </c>
      <c r="H2102" s="158">
        <v>180</v>
      </c>
      <c r="I2102" s="159">
        <v>33</v>
      </c>
      <c r="J2102" s="158">
        <v>24</v>
      </c>
      <c r="K2102" s="158">
        <v>89</v>
      </c>
      <c r="L2102" s="158" t="s">
        <v>266</v>
      </c>
      <c r="M2102" s="158">
        <v>455</v>
      </c>
      <c r="N2102" s="158">
        <v>45</v>
      </c>
      <c r="O2102" s="174">
        <f t="shared" si="214"/>
        <v>0.21019108280254778</v>
      </c>
      <c r="P2102" s="175">
        <f t="shared" si="219"/>
        <v>0.6486486486486487</v>
      </c>
      <c r="Q2102" s="175">
        <f t="shared" si="215"/>
        <v>0.33840304182509506</v>
      </c>
      <c r="R2102" s="175" t="e">
        <f>NA()</f>
        <v>#N/A</v>
      </c>
      <c r="S2102" s="175">
        <f t="shared" si="216"/>
        <v>0.5403800475059383</v>
      </c>
      <c r="T2102" s="175">
        <f t="shared" si="217"/>
        <v>0.25</v>
      </c>
      <c r="U2102" s="176">
        <f t="shared" si="218"/>
        <v>0.46088957055214724</v>
      </c>
    </row>
    <row r="2103" spans="2:21" s="11" customFormat="1" ht="15.75" hidden="1">
      <c r="B2103" s="64" t="s">
        <v>148</v>
      </c>
      <c r="C2103" s="158">
        <v>576</v>
      </c>
      <c r="D2103" s="158">
        <v>106</v>
      </c>
      <c r="E2103" s="158">
        <v>744</v>
      </c>
      <c r="F2103" s="158">
        <v>17</v>
      </c>
      <c r="G2103" s="158">
        <v>911</v>
      </c>
      <c r="H2103" s="158">
        <v>800</v>
      </c>
      <c r="I2103" s="159">
        <v>115</v>
      </c>
      <c r="J2103" s="158">
        <v>83</v>
      </c>
      <c r="K2103" s="158">
        <v>202</v>
      </c>
      <c r="L2103" s="158">
        <v>7</v>
      </c>
      <c r="M2103" s="158">
        <v>320</v>
      </c>
      <c r="N2103" s="158">
        <v>186</v>
      </c>
      <c r="O2103" s="174">
        <f t="shared" si="214"/>
        <v>0.1996527777777778</v>
      </c>
      <c r="P2103" s="175">
        <f t="shared" si="219"/>
        <v>0.7830188679245284</v>
      </c>
      <c r="Q2103" s="175">
        <f t="shared" si="215"/>
        <v>0.271505376344086</v>
      </c>
      <c r="R2103" s="175">
        <f>L2103/F2103</f>
        <v>0.4117647058823529</v>
      </c>
      <c r="S2103" s="175">
        <f t="shared" si="216"/>
        <v>0.3512623490669594</v>
      </c>
      <c r="T2103" s="175">
        <f t="shared" si="217"/>
        <v>0.2325</v>
      </c>
      <c r="U2103" s="176">
        <f t="shared" si="218"/>
        <v>0.3088360237892948</v>
      </c>
    </row>
    <row r="2104" spans="2:21" s="11" customFormat="1" ht="15" customHeight="1" hidden="1">
      <c r="B2104" s="64" t="s">
        <v>149</v>
      </c>
      <c r="C2104" s="158">
        <v>386</v>
      </c>
      <c r="D2104" s="158">
        <v>607</v>
      </c>
      <c r="E2104" s="158">
        <v>428</v>
      </c>
      <c r="F2104" s="158">
        <v>15</v>
      </c>
      <c r="G2104" s="158">
        <v>2217</v>
      </c>
      <c r="H2104" s="158">
        <v>410</v>
      </c>
      <c r="I2104" s="159">
        <v>121</v>
      </c>
      <c r="J2104" s="158">
        <v>468</v>
      </c>
      <c r="K2104" s="158">
        <v>144</v>
      </c>
      <c r="L2104" s="158">
        <v>9</v>
      </c>
      <c r="M2104" s="158">
        <v>1206</v>
      </c>
      <c r="N2104" s="158">
        <v>112</v>
      </c>
      <c r="O2104" s="174">
        <f>I2104/C2104</f>
        <v>0.3134715025906736</v>
      </c>
      <c r="P2104" s="175">
        <f t="shared" si="219"/>
        <v>0.771004942339374</v>
      </c>
      <c r="Q2104" s="175">
        <f t="shared" si="215"/>
        <v>0.3364485981308411</v>
      </c>
      <c r="R2104" s="175">
        <f>L2104/F2104</f>
        <v>0.6</v>
      </c>
      <c r="S2104" s="175">
        <f t="shared" si="216"/>
        <v>0.543978349120433</v>
      </c>
      <c r="T2104" s="175">
        <f>N2104/H2104</f>
        <v>0.2731707317073171</v>
      </c>
      <c r="U2104" s="176">
        <f>SUM(I2104:M2104)/SUM(C2104:G2104)</f>
        <v>0.5332603339720777</v>
      </c>
    </row>
    <row r="2105" spans="2:21" s="11" customFormat="1" ht="13.5" customHeight="1" hidden="1">
      <c r="B2105" s="64" t="s">
        <v>150</v>
      </c>
      <c r="C2105" s="158">
        <v>468</v>
      </c>
      <c r="D2105" s="158">
        <v>191</v>
      </c>
      <c r="E2105" s="158">
        <v>447</v>
      </c>
      <c r="F2105" s="158">
        <v>9</v>
      </c>
      <c r="G2105" s="158">
        <v>973</v>
      </c>
      <c r="H2105" s="158">
        <v>600</v>
      </c>
      <c r="I2105" s="159">
        <v>105</v>
      </c>
      <c r="J2105" s="158">
        <v>115</v>
      </c>
      <c r="K2105" s="158">
        <v>120</v>
      </c>
      <c r="L2105" s="158" t="s">
        <v>266</v>
      </c>
      <c r="M2105" s="158">
        <v>588</v>
      </c>
      <c r="N2105" s="158">
        <v>160</v>
      </c>
      <c r="O2105" s="174">
        <f t="shared" si="214"/>
        <v>0.22435897435897437</v>
      </c>
      <c r="P2105" s="175">
        <f t="shared" si="219"/>
        <v>0.6020942408376964</v>
      </c>
      <c r="Q2105" s="175">
        <f t="shared" si="215"/>
        <v>0.2684563758389262</v>
      </c>
      <c r="R2105" s="175" t="e">
        <f>NA()</f>
        <v>#N/A</v>
      </c>
      <c r="S2105" s="175">
        <f t="shared" si="216"/>
        <v>0.60431654676259</v>
      </c>
      <c r="T2105" s="175">
        <f t="shared" si="217"/>
        <v>0.26666666666666666</v>
      </c>
      <c r="U2105" s="176">
        <f t="shared" si="218"/>
        <v>0.4444444444444444</v>
      </c>
    </row>
    <row r="2106" spans="2:21" s="11" customFormat="1" ht="15.75" hidden="1">
      <c r="B2106" s="64" t="s">
        <v>151</v>
      </c>
      <c r="C2106" s="158">
        <v>81</v>
      </c>
      <c r="D2106" s="158">
        <v>33</v>
      </c>
      <c r="E2106" s="158">
        <v>87</v>
      </c>
      <c r="F2106" s="158">
        <v>9</v>
      </c>
      <c r="G2106" s="158">
        <v>382</v>
      </c>
      <c r="H2106" s="158">
        <v>107</v>
      </c>
      <c r="I2106" s="159">
        <v>29</v>
      </c>
      <c r="J2106" s="158">
        <v>15</v>
      </c>
      <c r="K2106" s="158">
        <v>27</v>
      </c>
      <c r="L2106" s="158" t="s">
        <v>266</v>
      </c>
      <c r="M2106" s="158">
        <v>137</v>
      </c>
      <c r="N2106" s="158">
        <v>26</v>
      </c>
      <c r="O2106" s="174">
        <f t="shared" si="214"/>
        <v>0.35802469135802467</v>
      </c>
      <c r="P2106" s="175">
        <f t="shared" si="219"/>
        <v>0.45454545454545453</v>
      </c>
      <c r="Q2106" s="175">
        <f t="shared" si="215"/>
        <v>0.3103448275862069</v>
      </c>
      <c r="R2106" s="175" t="e">
        <f>NA()</f>
        <v>#N/A</v>
      </c>
      <c r="S2106" s="175">
        <f t="shared" si="216"/>
        <v>0.3586387434554974</v>
      </c>
      <c r="T2106" s="175">
        <f t="shared" si="217"/>
        <v>0.24299065420560748</v>
      </c>
      <c r="U2106" s="176">
        <f t="shared" si="218"/>
        <v>0.35135135135135137</v>
      </c>
    </row>
    <row r="2107" s="111" customFormat="1" ht="15.75">
      <c r="K2107" s="52"/>
    </row>
    <row r="2108" s="111" customFormat="1" ht="15.75">
      <c r="K2108" s="52"/>
    </row>
    <row r="2109" s="111" customFormat="1" ht="15.75">
      <c r="K2109" s="52"/>
    </row>
    <row r="2110" s="111" customFormat="1" ht="15.75">
      <c r="K2110" s="52"/>
    </row>
    <row r="2111" s="111" customFormat="1" ht="15.75">
      <c r="K2111" s="52"/>
    </row>
    <row r="2112" s="111" customFormat="1" ht="15.75">
      <c r="K2112" s="52"/>
    </row>
    <row r="2113" s="111" customFormat="1" ht="15.75">
      <c r="K2113" s="52"/>
    </row>
    <row r="2114" s="111" customFormat="1" ht="15.75">
      <c r="K2114" s="52"/>
    </row>
    <row r="2115" s="111" customFormat="1" ht="15.75">
      <c r="K2115" s="52"/>
    </row>
    <row r="2116" s="111" customFormat="1" ht="15.75">
      <c r="K2116" s="52"/>
    </row>
    <row r="2117" s="111" customFormat="1" ht="15.75">
      <c r="K2117" s="52"/>
    </row>
    <row r="2118" s="111" customFormat="1" ht="15.75">
      <c r="K2118" s="52"/>
    </row>
    <row r="2119" s="111" customFormat="1" ht="15.75">
      <c r="K2119" s="52"/>
    </row>
    <row r="2120" s="111" customFormat="1" ht="15.75">
      <c r="K2120" s="52"/>
    </row>
    <row r="2121" s="111" customFormat="1" ht="15.75">
      <c r="K2121" s="52"/>
    </row>
    <row r="2122" s="111" customFormat="1" ht="15.75">
      <c r="K2122" s="52"/>
    </row>
    <row r="2123" s="111" customFormat="1" ht="15.75">
      <c r="K2123" s="52"/>
    </row>
    <row r="2124" spans="2:11" s="111" customFormat="1" ht="15.75">
      <c r="B2124" s="256" t="s">
        <v>362</v>
      </c>
      <c r="K2124" s="52"/>
    </row>
    <row r="2125" spans="2:11" s="224" customFormat="1" ht="15.75">
      <c r="B2125" s="256" t="s">
        <v>438</v>
      </c>
      <c r="K2125" s="52"/>
    </row>
    <row r="2126" spans="2:11" s="224" customFormat="1" ht="15.75">
      <c r="B2126" s="256" t="s">
        <v>439</v>
      </c>
      <c r="K2126" s="52"/>
    </row>
    <row r="2127" spans="2:10" s="11" customFormat="1" ht="15.75">
      <c r="B2127" s="111"/>
      <c r="C2127" s="111"/>
      <c r="D2127" s="111"/>
      <c r="E2127" s="111"/>
      <c r="F2127" s="111"/>
      <c r="G2127" s="111"/>
      <c r="H2127" s="111"/>
      <c r="I2127" s="111"/>
      <c r="J2127" s="112"/>
    </row>
    <row r="2128" spans="2:20" s="145" customFormat="1" ht="15.75" customHeight="1" hidden="1">
      <c r="B2128" s="338" t="s">
        <v>361</v>
      </c>
      <c r="C2128" s="338"/>
      <c r="D2128" s="338"/>
      <c r="E2128" s="338"/>
      <c r="F2128" s="338"/>
      <c r="G2128" s="338"/>
      <c r="H2128" s="338"/>
      <c r="I2128" s="338"/>
      <c r="J2128" s="338"/>
      <c r="K2128" s="338"/>
      <c r="L2128" s="338"/>
      <c r="M2128" s="338"/>
      <c r="N2128" s="338"/>
      <c r="O2128" s="338"/>
      <c r="P2128" s="338"/>
      <c r="Q2128" s="338"/>
      <c r="R2128" s="338"/>
      <c r="S2128" s="338"/>
      <c r="T2128" s="338"/>
    </row>
    <row r="2129" spans="2:18" s="144" customFormat="1" ht="15.75" hidden="1">
      <c r="B2129" s="160"/>
      <c r="C2129" s="162" t="s">
        <v>74</v>
      </c>
      <c r="D2129" s="160" t="s">
        <v>172</v>
      </c>
      <c r="E2129" s="160" t="s">
        <v>25</v>
      </c>
      <c r="F2129" s="160" t="s">
        <v>180</v>
      </c>
      <c r="G2129" s="160" t="s">
        <v>140</v>
      </c>
      <c r="H2129" s="160" t="s">
        <v>141</v>
      </c>
      <c r="I2129" s="160" t="s">
        <v>142</v>
      </c>
      <c r="J2129" s="160" t="s">
        <v>143</v>
      </c>
      <c r="K2129" s="160" t="s">
        <v>144</v>
      </c>
      <c r="L2129" s="160" t="s">
        <v>145</v>
      </c>
      <c r="M2129" s="160" t="s">
        <v>146</v>
      </c>
      <c r="N2129" s="160" t="s">
        <v>147</v>
      </c>
      <c r="O2129" s="160" t="s">
        <v>148</v>
      </c>
      <c r="P2129" s="160" t="s">
        <v>149</v>
      </c>
      <c r="Q2129" s="160" t="s">
        <v>150</v>
      </c>
      <c r="R2129" s="160" t="s">
        <v>151</v>
      </c>
    </row>
    <row r="2130" spans="2:18" s="144" customFormat="1" ht="15.75" hidden="1">
      <c r="B2130" s="160" t="s">
        <v>351</v>
      </c>
      <c r="C2130" s="162">
        <v>0.14507845455528742</v>
      </c>
      <c r="D2130" s="162">
        <v>0.06448770020691241</v>
      </c>
      <c r="E2130" s="162">
        <v>0.278118609406953</v>
      </c>
      <c r="F2130" s="162">
        <v>0.056832427914751356</v>
      </c>
      <c r="G2130" s="162">
        <v>0.015957446808510637</v>
      </c>
      <c r="H2130" s="162">
        <v>0.03832752613240418</v>
      </c>
      <c r="I2130" s="162">
        <v>0.14468085106382977</v>
      </c>
      <c r="J2130" s="162">
        <v>0.010372931588046431</v>
      </c>
      <c r="K2130" s="162">
        <v>0.2111801242236025</v>
      </c>
      <c r="L2130" s="162">
        <v>0.04281345565749235</v>
      </c>
      <c r="M2130" s="162">
        <v>0.10743801652892562</v>
      </c>
      <c r="N2130" s="162">
        <v>0.06525573192239859</v>
      </c>
      <c r="O2130" s="162">
        <v>0.018781302170283808</v>
      </c>
      <c r="P2130" s="162">
        <v>0.07792567942318358</v>
      </c>
      <c r="Q2130" s="162">
        <v>0.062004662004662</v>
      </c>
      <c r="R2130" s="162">
        <v>0.08171206225680934</v>
      </c>
    </row>
    <row r="2131" spans="2:18" s="144" customFormat="1" ht="15.75" hidden="1">
      <c r="B2131" s="160" t="s">
        <v>352</v>
      </c>
      <c r="C2131" s="162">
        <v>0.08689008325429444</v>
      </c>
      <c r="D2131" s="162">
        <v>0.0484163527277801</v>
      </c>
      <c r="E2131" s="162">
        <v>0.246875</v>
      </c>
      <c r="F2131" s="162">
        <v>0.04752778842468379</v>
      </c>
      <c r="G2131" s="162" t="e">
        <v>#N/A</v>
      </c>
      <c r="H2131" s="162">
        <v>0.046610169491525424</v>
      </c>
      <c r="I2131" s="162">
        <v>0.19020172910662825</v>
      </c>
      <c r="J2131" s="162">
        <v>0.007104795737122558</v>
      </c>
      <c r="K2131" s="162">
        <v>0.1116751269035533</v>
      </c>
      <c r="L2131" s="162">
        <v>0.0498220640569395</v>
      </c>
      <c r="M2131" s="162">
        <v>0</v>
      </c>
      <c r="N2131" s="162" t="e">
        <v>#N/A</v>
      </c>
      <c r="O2131" s="162" t="e">
        <v>#N/A</v>
      </c>
      <c r="P2131" s="162" t="e">
        <v>#N/A</v>
      </c>
      <c r="Q2131" s="162">
        <v>0.02536997885835095</v>
      </c>
      <c r="R2131" s="162" t="e">
        <v>#N/A</v>
      </c>
    </row>
    <row r="2132" spans="2:18" s="144" customFormat="1" ht="15.75" hidden="1">
      <c r="B2132" s="160" t="s">
        <v>182</v>
      </c>
      <c r="C2132" s="162">
        <v>0.12177551216697124</v>
      </c>
      <c r="D2132" s="162">
        <v>0.055476684503658405</v>
      </c>
      <c r="E2132" s="162">
        <v>0.2222222222222222</v>
      </c>
      <c r="F2132" s="162">
        <v>0.06503036437246963</v>
      </c>
      <c r="G2132" s="162" t="e">
        <v>#N/A</v>
      </c>
      <c r="H2132" s="162" t="e">
        <v>#N/A</v>
      </c>
      <c r="I2132" s="162">
        <v>0.10096153846153846</v>
      </c>
      <c r="J2132" s="162">
        <v>0.012486992715920915</v>
      </c>
      <c r="K2132" s="162">
        <v>0.16957026713124274</v>
      </c>
      <c r="L2132" s="162" t="e">
        <v>#N/A</v>
      </c>
      <c r="M2132" s="162">
        <v>0.16393442622950818</v>
      </c>
      <c r="N2132" s="162" t="e">
        <v>#N/A</v>
      </c>
      <c r="O2132" s="162">
        <v>0.019817073170731708</v>
      </c>
      <c r="P2132" s="162">
        <v>0.024096385542168676</v>
      </c>
      <c r="Q2132" s="162">
        <v>0.031476997578692496</v>
      </c>
      <c r="R2132" s="162" t="e">
        <v>#N/A</v>
      </c>
    </row>
    <row r="2133" spans="2:18" s="144" customFormat="1" ht="15.75" hidden="1">
      <c r="B2133" s="160" t="s">
        <v>185</v>
      </c>
      <c r="C2133" s="162">
        <v>0.18332219396390845</v>
      </c>
      <c r="D2133" s="162">
        <v>0.08946677800310152</v>
      </c>
      <c r="E2133" s="162">
        <v>0.40425531914893614</v>
      </c>
      <c r="F2133" s="162">
        <v>0.043052837573385516</v>
      </c>
      <c r="G2133" s="162">
        <v>0.02553191489361702</v>
      </c>
      <c r="H2133" s="162" t="e">
        <v>#N/A</v>
      </c>
      <c r="I2133" s="162">
        <v>0.1171875</v>
      </c>
      <c r="J2133" s="162">
        <v>0.010822510822510822</v>
      </c>
      <c r="K2133" s="162">
        <v>0.32229580573951433</v>
      </c>
      <c r="L2133" s="162" t="e">
        <v>#N/A</v>
      </c>
      <c r="M2133" s="162">
        <v>0.12307692307692308</v>
      </c>
      <c r="N2133" s="162">
        <v>0.09426751592356689</v>
      </c>
      <c r="O2133" s="162">
        <v>0.023976023976023976</v>
      </c>
      <c r="P2133" s="162">
        <v>0.10887096774193548</v>
      </c>
      <c r="Q2133" s="162">
        <v>0.09980430528375733</v>
      </c>
      <c r="R2133" s="162">
        <v>0.1242603550295858</v>
      </c>
    </row>
    <row r="2134" spans="2:18" s="144" customFormat="1" ht="15.75" hidden="1">
      <c r="B2134" s="160" t="s">
        <v>264</v>
      </c>
      <c r="C2134" s="162">
        <v>0.16645058342475316</v>
      </c>
      <c r="D2134" s="162">
        <v>0.05931558935361217</v>
      </c>
      <c r="E2134" s="162">
        <v>0.4166666666666667</v>
      </c>
      <c r="F2134" s="162">
        <v>0.054945054945054944</v>
      </c>
      <c r="G2134" s="162">
        <v>0</v>
      </c>
      <c r="H2134" s="162" t="e">
        <v>#N/A</v>
      </c>
      <c r="I2134" s="162" t="e">
        <v>#N/A</v>
      </c>
      <c r="J2134" s="162" t="e">
        <v>#N/A</v>
      </c>
      <c r="K2134" s="162">
        <v>0.26262626262626265</v>
      </c>
      <c r="L2134" s="162" t="e">
        <v>#N/A</v>
      </c>
      <c r="M2134" s="162" t="e">
        <v>#N/A</v>
      </c>
      <c r="N2134" s="162">
        <v>0</v>
      </c>
      <c r="O2134" s="162">
        <v>0.07407407407407407</v>
      </c>
      <c r="P2134" s="162">
        <v>0.04597701149425287</v>
      </c>
      <c r="Q2134" s="162">
        <v>0.027649769585253458</v>
      </c>
      <c r="R2134" s="162" t="e">
        <v>#N/A</v>
      </c>
    </row>
    <row r="2135" spans="2:18" s="144" customFormat="1" ht="15.75" hidden="1">
      <c r="B2135" s="160" t="s">
        <v>263</v>
      </c>
      <c r="C2135" s="162">
        <v>0.10710238191440087</v>
      </c>
      <c r="D2135" s="162">
        <v>0.05207501995211492</v>
      </c>
      <c r="E2135" s="162">
        <v>0.23841059602649006</v>
      </c>
      <c r="F2135" s="162">
        <v>0.056790666960158484</v>
      </c>
      <c r="G2135" s="162" t="e">
        <v>#N/A</v>
      </c>
      <c r="H2135" s="162">
        <v>0.03804347826086957</v>
      </c>
      <c r="I2135" s="162">
        <v>0.14666666666666667</v>
      </c>
      <c r="J2135" s="162">
        <v>0.011661807580174927</v>
      </c>
      <c r="K2135" s="162">
        <v>0.1523687580025608</v>
      </c>
      <c r="L2135" s="162" t="e">
        <v>#N/A</v>
      </c>
      <c r="M2135" s="162">
        <v>0.1206896551724138</v>
      </c>
      <c r="N2135" s="162" t="e">
        <v>#N/A</v>
      </c>
      <c r="O2135" s="162">
        <v>0.013986013986013986</v>
      </c>
      <c r="P2135" s="162">
        <v>0.017857142857142856</v>
      </c>
      <c r="Q2135" s="162">
        <v>0.026365348399246705</v>
      </c>
      <c r="R2135" s="162" t="e">
        <v>#N/A</v>
      </c>
    </row>
    <row r="2136" spans="2:20" s="154" customFormat="1" ht="15.75" hidden="1">
      <c r="B2136" s="155"/>
      <c r="C2136" s="156"/>
      <c r="D2136" s="156"/>
      <c r="E2136" s="156"/>
      <c r="F2136" s="156"/>
      <c r="G2136" s="156"/>
      <c r="H2136" s="156"/>
      <c r="I2136" s="156"/>
      <c r="J2136" s="156"/>
      <c r="K2136" s="156"/>
      <c r="L2136" s="156"/>
      <c r="M2136" s="156"/>
      <c r="N2136" s="156"/>
      <c r="O2136" s="157"/>
      <c r="P2136" s="157"/>
      <c r="Q2136" s="157"/>
      <c r="R2136" s="157"/>
      <c r="S2136" s="157"/>
      <c r="T2136" s="157"/>
    </row>
    <row r="2137" spans="2:20" s="145" customFormat="1" ht="15.75" customHeight="1" hidden="1">
      <c r="B2137" s="338" t="s">
        <v>360</v>
      </c>
      <c r="C2137" s="338"/>
      <c r="D2137" s="338"/>
      <c r="E2137" s="338"/>
      <c r="F2137" s="338"/>
      <c r="G2137" s="338"/>
      <c r="H2137" s="338"/>
      <c r="I2137" s="338"/>
      <c r="J2137" s="338"/>
      <c r="K2137" s="338"/>
      <c r="L2137" s="338"/>
      <c r="M2137" s="338"/>
      <c r="N2137" s="338"/>
      <c r="O2137" s="338"/>
      <c r="P2137" s="338"/>
      <c r="Q2137" s="338"/>
      <c r="R2137" s="338"/>
      <c r="S2137" s="338"/>
      <c r="T2137" s="338"/>
    </row>
    <row r="2138" spans="2:18" s="144" customFormat="1" ht="15.75" hidden="1">
      <c r="B2138" s="160"/>
      <c r="C2138" s="162" t="s">
        <v>74</v>
      </c>
      <c r="D2138" s="160" t="s">
        <v>172</v>
      </c>
      <c r="E2138" s="160" t="s">
        <v>25</v>
      </c>
      <c r="F2138" s="160" t="s">
        <v>180</v>
      </c>
      <c r="G2138" s="160" t="s">
        <v>140</v>
      </c>
      <c r="H2138" s="160" t="s">
        <v>141</v>
      </c>
      <c r="I2138" s="160" t="s">
        <v>142</v>
      </c>
      <c r="J2138" s="160" t="s">
        <v>143</v>
      </c>
      <c r="K2138" s="160" t="s">
        <v>144</v>
      </c>
      <c r="L2138" s="160" t="s">
        <v>145</v>
      </c>
      <c r="M2138" s="160" t="s">
        <v>146</v>
      </c>
      <c r="N2138" s="160" t="s">
        <v>147</v>
      </c>
      <c r="O2138" s="160" t="s">
        <v>148</v>
      </c>
      <c r="P2138" s="160" t="s">
        <v>149</v>
      </c>
      <c r="Q2138" s="160" t="s">
        <v>150</v>
      </c>
      <c r="R2138" s="160" t="s">
        <v>151</v>
      </c>
    </row>
    <row r="2139" spans="2:18" s="144" customFormat="1" ht="15.75" hidden="1">
      <c r="B2139" s="160" t="s">
        <v>351</v>
      </c>
      <c r="C2139" s="195">
        <v>0.3737194382334459</v>
      </c>
      <c r="D2139" s="162">
        <v>0.42842140794359224</v>
      </c>
      <c r="E2139" s="162">
        <v>0.3890020366598778</v>
      </c>
      <c r="F2139" s="162">
        <v>0.46278051450465246</v>
      </c>
      <c r="G2139" s="162">
        <v>0.4560067681895093</v>
      </c>
      <c r="H2139" s="162">
        <v>0.4256619144602851</v>
      </c>
      <c r="I2139" s="162">
        <v>0.3921015514809591</v>
      </c>
      <c r="J2139" s="162">
        <v>0.40578635014836795</v>
      </c>
      <c r="K2139" s="162">
        <v>0.32057971014492753</v>
      </c>
      <c r="L2139" s="162">
        <v>0.24065420560747663</v>
      </c>
      <c r="M2139" s="162">
        <v>0.32269503546099293</v>
      </c>
      <c r="N2139" s="162">
        <v>0.46088957055214724</v>
      </c>
      <c r="O2139" s="162">
        <v>0.3088360237892948</v>
      </c>
      <c r="P2139" s="162">
        <v>0.5332603339720777</v>
      </c>
      <c r="Q2139" s="162">
        <v>0.4444444444444444</v>
      </c>
      <c r="R2139" s="162">
        <v>0.35135135135135137</v>
      </c>
    </row>
    <row r="2140" spans="2:18" s="144" customFormat="1" ht="15.75" hidden="1">
      <c r="B2140" s="160" t="s">
        <v>352</v>
      </c>
      <c r="C2140" s="162">
        <v>0.27134529954035386</v>
      </c>
      <c r="D2140" s="162">
        <v>0.3327290475526426</v>
      </c>
      <c r="E2140" s="162">
        <v>0.3203342618384401</v>
      </c>
      <c r="F2140" s="162">
        <v>0.41346534653465344</v>
      </c>
      <c r="G2140" s="162">
        <v>0.2573099415204678</v>
      </c>
      <c r="H2140" s="162">
        <v>0.4005102040816326</v>
      </c>
      <c r="I2140" s="162">
        <v>0.34523809523809523</v>
      </c>
      <c r="J2140" s="162">
        <v>0.3317929759704251</v>
      </c>
      <c r="K2140" s="162">
        <v>0.225531914893617</v>
      </c>
      <c r="L2140" s="162">
        <v>0.2430939226519337</v>
      </c>
      <c r="M2140" s="162">
        <v>0.24390243902439024</v>
      </c>
      <c r="N2140" s="162">
        <v>0.21019108280254778</v>
      </c>
      <c r="O2140" s="162">
        <v>0.1996527777777778</v>
      </c>
      <c r="P2140" s="162">
        <v>0.3134715025906736</v>
      </c>
      <c r="Q2140" s="162">
        <v>0.22435897435897437</v>
      </c>
      <c r="R2140" s="162">
        <v>0.35802469135802467</v>
      </c>
    </row>
    <row r="2141" spans="2:18" s="144" customFormat="1" ht="15.75" hidden="1">
      <c r="B2141" s="160" t="s">
        <v>182</v>
      </c>
      <c r="C2141" s="162">
        <v>0.31148016009562274</v>
      </c>
      <c r="D2141" s="162">
        <v>0.3788515406162465</v>
      </c>
      <c r="E2141" s="162">
        <v>0.44642857142857145</v>
      </c>
      <c r="F2141" s="162">
        <v>0.4541328236980411</v>
      </c>
      <c r="G2141" s="162">
        <v>0.3413793103448276</v>
      </c>
      <c r="H2141" s="162">
        <v>0.42857142857142855</v>
      </c>
      <c r="I2141" s="162">
        <v>0.3577586206896552</v>
      </c>
      <c r="J2141" s="162">
        <v>0.3708029197080292</v>
      </c>
      <c r="K2141" s="162">
        <v>0.2620689655172414</v>
      </c>
      <c r="L2141" s="162">
        <v>0.2830188679245283</v>
      </c>
      <c r="M2141" s="162">
        <v>0.35294117647058826</v>
      </c>
      <c r="N2141" s="162">
        <v>0.33840304182509506</v>
      </c>
      <c r="O2141" s="162">
        <v>0.271505376344086</v>
      </c>
      <c r="P2141" s="162">
        <v>0.3364485981308411</v>
      </c>
      <c r="Q2141" s="162">
        <v>0.2684563758389262</v>
      </c>
      <c r="R2141" s="162">
        <v>0.3103448275862069</v>
      </c>
    </row>
    <row r="2142" spans="2:18" s="144" customFormat="1" ht="15.75" hidden="1">
      <c r="B2142" s="160" t="s">
        <v>185</v>
      </c>
      <c r="C2142" s="162">
        <v>0.4423470790073324</v>
      </c>
      <c r="D2142" s="162">
        <v>0.5276469129680139</v>
      </c>
      <c r="E2142" s="162">
        <v>0.7183098591549296</v>
      </c>
      <c r="F2142" s="162">
        <v>0.7345679012345679</v>
      </c>
      <c r="G2142" s="162">
        <v>0.540381791483113</v>
      </c>
      <c r="H2142" s="162">
        <v>0.6511627906976745</v>
      </c>
      <c r="I2142" s="162">
        <v>0.5666666666666667</v>
      </c>
      <c r="J2142" s="162">
        <v>0.5644171779141104</v>
      </c>
      <c r="K2142" s="162">
        <v>0.4520547945205479</v>
      </c>
      <c r="L2142" s="162" t="e">
        <v>#N/A</v>
      </c>
      <c r="M2142" s="162">
        <v>0.3469387755102041</v>
      </c>
      <c r="N2142" s="162">
        <v>0.5403800475059383</v>
      </c>
      <c r="O2142" s="162">
        <v>0.3512623490669594</v>
      </c>
      <c r="P2142" s="162">
        <v>0.543978349120433</v>
      </c>
      <c r="Q2142" s="162">
        <v>0.60431654676259</v>
      </c>
      <c r="R2142" s="162">
        <v>0.3586387434554974</v>
      </c>
    </row>
    <row r="2143" spans="2:18" s="144" customFormat="1" ht="15.75" hidden="1">
      <c r="B2143" s="160" t="s">
        <v>264</v>
      </c>
      <c r="C2143" s="162">
        <v>0.669000757002271</v>
      </c>
      <c r="D2143" s="162">
        <v>0.7161339421613394</v>
      </c>
      <c r="E2143" s="162" t="e">
        <v>#N/A</v>
      </c>
      <c r="F2143" s="162">
        <v>0.7764705882352941</v>
      </c>
      <c r="G2143" s="162">
        <v>0.7241379310344828</v>
      </c>
      <c r="H2143" s="162" t="e">
        <v>#N/A</v>
      </c>
      <c r="I2143" s="162">
        <v>0.5238095238095238</v>
      </c>
      <c r="J2143" s="162">
        <v>0.7317073170731707</v>
      </c>
      <c r="K2143" s="162">
        <v>0.6571428571428571</v>
      </c>
      <c r="L2143" s="162" t="e">
        <v>#N/A</v>
      </c>
      <c r="M2143" s="162" t="e">
        <v>#N/A</v>
      </c>
      <c r="N2143" s="162">
        <v>0.6486486486486487</v>
      </c>
      <c r="O2143" s="162">
        <v>0.7830188679245284</v>
      </c>
      <c r="P2143" s="162">
        <v>0.771004942339374</v>
      </c>
      <c r="Q2143" s="162">
        <v>0.6020942408376964</v>
      </c>
      <c r="R2143" s="162">
        <v>0.45454545454545453</v>
      </c>
    </row>
    <row r="2144" spans="2:18" s="144" customFormat="1" ht="15.75" hidden="1">
      <c r="B2144" s="160" t="s">
        <v>263</v>
      </c>
      <c r="C2144" s="162">
        <v>0.2787637589186476</v>
      </c>
      <c r="D2144" s="162">
        <v>0.367793767105147</v>
      </c>
      <c r="E2144" s="162">
        <v>0.3668639053254438</v>
      </c>
      <c r="F2144" s="162">
        <v>0.4546544147023572</v>
      </c>
      <c r="G2144" s="162">
        <v>0.24633431085043989</v>
      </c>
      <c r="H2144" s="162">
        <v>0.33163265306122447</v>
      </c>
      <c r="I2144" s="162">
        <v>0.3069908814589666</v>
      </c>
      <c r="J2144" s="162">
        <v>0.36914460285132383</v>
      </c>
      <c r="K2144" s="162">
        <v>0.2673913043478261</v>
      </c>
      <c r="L2144" s="162">
        <v>0.23275862068965517</v>
      </c>
      <c r="M2144" s="162">
        <v>0.3287671232876712</v>
      </c>
      <c r="N2144" s="162">
        <v>0.25</v>
      </c>
      <c r="O2144" s="162">
        <v>0.2325</v>
      </c>
      <c r="P2144" s="162">
        <v>0.2731707317073171</v>
      </c>
      <c r="Q2144" s="162">
        <v>0.26666666666666666</v>
      </c>
      <c r="R2144" s="162">
        <v>0.24299065420560748</v>
      </c>
    </row>
    <row r="2145" spans="2:20" s="154" customFormat="1" ht="15.75" hidden="1">
      <c r="B2145" s="155"/>
      <c r="C2145" s="156"/>
      <c r="D2145" s="156"/>
      <c r="E2145" s="156"/>
      <c r="F2145" s="156"/>
      <c r="G2145" s="156"/>
      <c r="H2145" s="156"/>
      <c r="I2145" s="156"/>
      <c r="J2145" s="156"/>
      <c r="K2145" s="156"/>
      <c r="L2145" s="156"/>
      <c r="M2145" s="156"/>
      <c r="N2145" s="156"/>
      <c r="O2145" s="157"/>
      <c r="P2145" s="157"/>
      <c r="Q2145" s="157"/>
      <c r="R2145" s="157"/>
      <c r="S2145" s="157"/>
      <c r="T2145" s="157"/>
    </row>
    <row r="2146" spans="1:22" s="224" customFormat="1" ht="78.75" customHeight="1">
      <c r="A2146" s="23"/>
      <c r="B2146" s="348" t="s">
        <v>557</v>
      </c>
      <c r="C2146" s="373"/>
      <c r="D2146" s="373"/>
      <c r="E2146" s="373"/>
      <c r="F2146" s="373"/>
      <c r="G2146" s="373"/>
      <c r="H2146" s="373"/>
      <c r="I2146" s="373"/>
      <c r="J2146" s="373"/>
      <c r="K2146" s="373"/>
      <c r="L2146" s="373"/>
      <c r="M2146" s="373"/>
      <c r="N2146" s="323"/>
      <c r="O2146" s="323"/>
      <c r="P2146" s="323"/>
      <c r="Q2146" s="323"/>
      <c r="R2146" s="323"/>
      <c r="S2146" s="323"/>
      <c r="T2146" s="323"/>
      <c r="U2146" s="323"/>
      <c r="V2146" s="323"/>
    </row>
    <row r="2147" spans="1:20" s="224" customFormat="1" ht="15.75">
      <c r="A2147" s="23"/>
      <c r="B2147" s="225"/>
      <c r="C2147" s="226"/>
      <c r="D2147" s="226"/>
      <c r="E2147" s="226"/>
      <c r="F2147" s="226"/>
      <c r="G2147" s="226"/>
      <c r="H2147" s="226"/>
      <c r="I2147" s="226"/>
      <c r="J2147" s="226"/>
      <c r="K2147" s="226"/>
      <c r="L2147" s="226"/>
      <c r="M2147" s="226"/>
      <c r="T2147" s="48"/>
    </row>
    <row r="2148" spans="2:11" s="145" customFormat="1" ht="15.75">
      <c r="B2148" s="296" t="s">
        <v>373</v>
      </c>
      <c r="K2148" s="52"/>
    </row>
    <row r="2149" spans="2:20" s="145" customFormat="1" ht="15.75" customHeight="1" hidden="1">
      <c r="B2149" s="338" t="s">
        <v>520</v>
      </c>
      <c r="C2149" s="338"/>
      <c r="D2149" s="338"/>
      <c r="E2149" s="338"/>
      <c r="F2149" s="338"/>
      <c r="G2149" s="338"/>
      <c r="H2149" s="338"/>
      <c r="I2149" s="338"/>
      <c r="J2149" s="338"/>
      <c r="K2149" s="338"/>
      <c r="L2149" s="338"/>
      <c r="M2149" s="338"/>
      <c r="N2149" s="338"/>
      <c r="O2149" s="338"/>
      <c r="P2149" s="338"/>
      <c r="Q2149" s="338"/>
      <c r="R2149" s="338"/>
      <c r="S2149" s="338"/>
      <c r="T2149" s="338"/>
    </row>
    <row r="2150" spans="1:20" s="145" customFormat="1" ht="15.75" hidden="1">
      <c r="A2150" s="23"/>
      <c r="B2150" s="148"/>
      <c r="C2150" s="149" t="s">
        <v>74</v>
      </c>
      <c r="D2150" s="148" t="s">
        <v>233</v>
      </c>
      <c r="E2150" s="148" t="s">
        <v>25</v>
      </c>
      <c r="F2150" s="148" t="s">
        <v>180</v>
      </c>
      <c r="G2150" s="148" t="s">
        <v>140</v>
      </c>
      <c r="H2150" s="148" t="s">
        <v>141</v>
      </c>
      <c r="I2150" s="148" t="s">
        <v>142</v>
      </c>
      <c r="J2150" s="148" t="s">
        <v>347</v>
      </c>
      <c r="K2150" s="148" t="s">
        <v>144</v>
      </c>
      <c r="L2150" s="148" t="s">
        <v>145</v>
      </c>
      <c r="M2150" s="148" t="s">
        <v>73</v>
      </c>
      <c r="N2150" s="148" t="s">
        <v>147</v>
      </c>
      <c r="O2150" s="148" t="s">
        <v>148</v>
      </c>
      <c r="P2150" s="148" t="s">
        <v>149</v>
      </c>
      <c r="Q2150" s="148" t="s">
        <v>150</v>
      </c>
      <c r="R2150" s="148" t="s">
        <v>151</v>
      </c>
      <c r="S2150" s="177"/>
      <c r="T2150" s="48"/>
    </row>
    <row r="2151" spans="1:19" s="145" customFormat="1" ht="15.75" hidden="1">
      <c r="A2151" s="145">
        <v>6</v>
      </c>
      <c r="B2151" s="149" t="str">
        <f>INDEX(B2130:B2135,$A$2151)</f>
        <v>Low SES</v>
      </c>
      <c r="C2151" s="164">
        <f aca="true" t="shared" si="220" ref="C2151:R2151">INDEX(C2130:C2135,$A$2151)</f>
        <v>0.10710238191440087</v>
      </c>
      <c r="D2151" s="164">
        <f t="shared" si="220"/>
        <v>0.05207501995211492</v>
      </c>
      <c r="E2151" s="164">
        <f t="shared" si="220"/>
        <v>0.23841059602649006</v>
      </c>
      <c r="F2151" s="164">
        <f t="shared" si="220"/>
        <v>0.056790666960158484</v>
      </c>
      <c r="G2151" s="164" t="e">
        <f t="shared" si="220"/>
        <v>#N/A</v>
      </c>
      <c r="H2151" s="164">
        <f t="shared" si="220"/>
        <v>0.03804347826086957</v>
      </c>
      <c r="I2151" s="164">
        <f t="shared" si="220"/>
        <v>0.14666666666666667</v>
      </c>
      <c r="J2151" s="164">
        <f t="shared" si="220"/>
        <v>0.011661807580174927</v>
      </c>
      <c r="K2151" s="164">
        <f t="shared" si="220"/>
        <v>0.1523687580025608</v>
      </c>
      <c r="L2151" s="164" t="e">
        <f t="shared" si="220"/>
        <v>#N/A</v>
      </c>
      <c r="M2151" s="164">
        <f t="shared" si="220"/>
        <v>0.1206896551724138</v>
      </c>
      <c r="N2151" s="164" t="e">
        <f t="shared" si="220"/>
        <v>#N/A</v>
      </c>
      <c r="O2151" s="164">
        <f t="shared" si="220"/>
        <v>0.013986013986013986</v>
      </c>
      <c r="P2151" s="164">
        <f t="shared" si="220"/>
        <v>0.017857142857142856</v>
      </c>
      <c r="Q2151" s="164">
        <f t="shared" si="220"/>
        <v>0.026365348399246705</v>
      </c>
      <c r="R2151" s="164" t="e">
        <f t="shared" si="220"/>
        <v>#N/A</v>
      </c>
      <c r="S2151" s="179" t="s">
        <v>299</v>
      </c>
    </row>
    <row r="2152" spans="2:19" s="145" customFormat="1" ht="15.75" hidden="1">
      <c r="B2152" s="149" t="str">
        <f>INDEX(B2139:B2144,$A$2151)</f>
        <v>Low SES</v>
      </c>
      <c r="C2152" s="164">
        <f aca="true" t="shared" si="221" ref="C2152:R2152">INDEX(C2139:C2144,$A$2151)</f>
        <v>0.2787637589186476</v>
      </c>
      <c r="D2152" s="164">
        <f t="shared" si="221"/>
        <v>0.367793767105147</v>
      </c>
      <c r="E2152" s="164">
        <f t="shared" si="221"/>
        <v>0.3668639053254438</v>
      </c>
      <c r="F2152" s="164">
        <f t="shared" si="221"/>
        <v>0.4546544147023572</v>
      </c>
      <c r="G2152" s="164">
        <f t="shared" si="221"/>
        <v>0.24633431085043989</v>
      </c>
      <c r="H2152" s="164">
        <f t="shared" si="221"/>
        <v>0.33163265306122447</v>
      </c>
      <c r="I2152" s="164">
        <f t="shared" si="221"/>
        <v>0.3069908814589666</v>
      </c>
      <c r="J2152" s="164">
        <f t="shared" si="221"/>
        <v>0.36914460285132383</v>
      </c>
      <c r="K2152" s="164">
        <f t="shared" si="221"/>
        <v>0.2673913043478261</v>
      </c>
      <c r="L2152" s="164">
        <f t="shared" si="221"/>
        <v>0.23275862068965517</v>
      </c>
      <c r="M2152" s="164">
        <f t="shared" si="221"/>
        <v>0.3287671232876712</v>
      </c>
      <c r="N2152" s="164">
        <f t="shared" si="221"/>
        <v>0.25</v>
      </c>
      <c r="O2152" s="164">
        <f t="shared" si="221"/>
        <v>0.2325</v>
      </c>
      <c r="P2152" s="164">
        <f t="shared" si="221"/>
        <v>0.2731707317073171</v>
      </c>
      <c r="Q2152" s="164">
        <f t="shared" si="221"/>
        <v>0.26666666666666666</v>
      </c>
      <c r="R2152" s="164">
        <f t="shared" si="221"/>
        <v>0.24299065420560748</v>
      </c>
      <c r="S2152" s="179" t="s">
        <v>348</v>
      </c>
    </row>
    <row r="2153" spans="1:26" s="11" customFormat="1" ht="15.75">
      <c r="A2153" s="13"/>
      <c r="B2153" s="13"/>
      <c r="C2153" s="13"/>
      <c r="D2153" s="13"/>
      <c r="E2153" s="13"/>
      <c r="F2153" s="13"/>
      <c r="G2153" s="13"/>
      <c r="H2153" s="13"/>
      <c r="I2153" s="13"/>
      <c r="J2153" s="13"/>
      <c r="K2153" s="13"/>
      <c r="U2153" s="36"/>
      <c r="V2153" s="36"/>
      <c r="W2153" s="36"/>
      <c r="X2153" s="36"/>
      <c r="Y2153" s="36"/>
      <c r="Z2153" s="36"/>
    </row>
    <row r="2154" spans="2:26" s="145" customFormat="1" ht="15.75">
      <c r="B2154" s="13"/>
      <c r="C2154" s="13"/>
      <c r="D2154" s="13"/>
      <c r="E2154" s="13"/>
      <c r="F2154" s="13"/>
      <c r="G2154" s="13"/>
      <c r="H2154" s="13"/>
      <c r="I2154" s="13"/>
      <c r="U2154" s="36"/>
      <c r="V2154" s="36"/>
      <c r="W2154" s="36"/>
      <c r="X2154" s="36"/>
      <c r="Y2154" s="36"/>
      <c r="Z2154" s="36"/>
    </row>
    <row r="2155" spans="21:26" s="145" customFormat="1" ht="15.75">
      <c r="U2155" s="36"/>
      <c r="V2155" s="36"/>
      <c r="W2155" s="36"/>
      <c r="X2155" s="36"/>
      <c r="Y2155" s="36"/>
      <c r="Z2155" s="36"/>
    </row>
    <row r="2156" spans="21:26" s="145" customFormat="1" ht="15.75">
      <c r="U2156" s="36"/>
      <c r="V2156" s="36"/>
      <c r="W2156" s="36"/>
      <c r="X2156" s="36"/>
      <c r="Y2156" s="36"/>
      <c r="Z2156" s="36"/>
    </row>
    <row r="2157" spans="21:26" s="145" customFormat="1" ht="15.75">
      <c r="U2157" s="36"/>
      <c r="V2157" s="36"/>
      <c r="W2157" s="36"/>
      <c r="X2157" s="36"/>
      <c r="Y2157" s="36"/>
      <c r="Z2157" s="36"/>
    </row>
    <row r="2158" spans="21:26" s="145" customFormat="1" ht="15.75">
      <c r="U2158" s="36"/>
      <c r="V2158" s="36"/>
      <c r="W2158" s="36"/>
      <c r="X2158" s="36"/>
      <c r="Y2158" s="36"/>
      <c r="Z2158" s="36"/>
    </row>
    <row r="2159" spans="21:26" s="145" customFormat="1" ht="15.75">
      <c r="U2159" s="36"/>
      <c r="V2159" s="36"/>
      <c r="W2159" s="36"/>
      <c r="X2159" s="36"/>
      <c r="Y2159" s="36"/>
      <c r="Z2159" s="36"/>
    </row>
    <row r="2160" spans="21:26" s="145" customFormat="1" ht="15.75">
      <c r="U2160" s="36"/>
      <c r="V2160" s="36"/>
      <c r="W2160" s="36"/>
      <c r="X2160" s="36"/>
      <c r="Y2160" s="36"/>
      <c r="Z2160" s="36"/>
    </row>
    <row r="2161" spans="21:26" s="145" customFormat="1" ht="15.75">
      <c r="U2161" s="36"/>
      <c r="V2161" s="36"/>
      <c r="W2161" s="36"/>
      <c r="X2161" s="36"/>
      <c r="Y2161" s="36"/>
      <c r="Z2161" s="36"/>
    </row>
    <row r="2162" spans="21:26" s="145" customFormat="1" ht="15.75">
      <c r="U2162" s="36"/>
      <c r="V2162" s="36"/>
      <c r="W2162" s="36"/>
      <c r="X2162" s="36"/>
      <c r="Y2162" s="36"/>
      <c r="Z2162" s="36"/>
    </row>
    <row r="2163" spans="21:26" s="145" customFormat="1" ht="15.75">
      <c r="U2163" s="36"/>
      <c r="V2163" s="36"/>
      <c r="W2163" s="36"/>
      <c r="X2163" s="36"/>
      <c r="Y2163" s="36"/>
      <c r="Z2163" s="36"/>
    </row>
    <row r="2164" spans="21:26" s="145" customFormat="1" ht="15.75">
      <c r="U2164" s="36"/>
      <c r="V2164" s="36"/>
      <c r="W2164" s="36"/>
      <c r="X2164" s="36"/>
      <c r="Y2164" s="36"/>
      <c r="Z2164" s="36"/>
    </row>
    <row r="2165" spans="2:11" s="224" customFormat="1" ht="15.75">
      <c r="B2165" s="205" t="s">
        <v>436</v>
      </c>
      <c r="K2165" s="52"/>
    </row>
    <row r="2166" spans="2:11" s="224" customFormat="1" ht="15.75">
      <c r="B2166" s="205" t="s">
        <v>438</v>
      </c>
      <c r="K2166" s="52"/>
    </row>
    <row r="2167" spans="2:11" s="224" customFormat="1" ht="15.75">
      <c r="B2167" s="205" t="s">
        <v>439</v>
      </c>
      <c r="K2167" s="52"/>
    </row>
    <row r="2168" spans="2:19" s="145" customFormat="1" ht="15.75">
      <c r="B2168" s="150"/>
      <c r="C2168" s="150"/>
      <c r="D2168" s="150"/>
      <c r="E2168" s="150"/>
      <c r="F2168" s="150"/>
      <c r="G2168" s="150"/>
      <c r="H2168" s="150"/>
      <c r="I2168" s="150"/>
      <c r="J2168" s="150"/>
      <c r="K2168" s="150"/>
      <c r="L2168" s="150"/>
      <c r="M2168" s="150"/>
      <c r="N2168" s="150"/>
      <c r="O2168" s="150"/>
      <c r="P2168" s="150"/>
      <c r="Q2168" s="150"/>
      <c r="S2168" s="36"/>
    </row>
    <row r="2169" spans="1:22" s="224" customFormat="1" ht="99" customHeight="1">
      <c r="A2169" s="23"/>
      <c r="B2169" s="348" t="s">
        <v>558</v>
      </c>
      <c r="C2169" s="373"/>
      <c r="D2169" s="373"/>
      <c r="E2169" s="373"/>
      <c r="F2169" s="373"/>
      <c r="G2169" s="373"/>
      <c r="H2169" s="373"/>
      <c r="I2169" s="373"/>
      <c r="J2169" s="373"/>
      <c r="K2169" s="373"/>
      <c r="L2169" s="373"/>
      <c r="M2169" s="373"/>
      <c r="N2169" s="323"/>
      <c r="O2169" s="323"/>
      <c r="P2169" s="323"/>
      <c r="Q2169" s="323"/>
      <c r="R2169" s="323"/>
      <c r="S2169" s="323"/>
      <c r="T2169" s="323"/>
      <c r="U2169" s="323"/>
      <c r="V2169" s="323"/>
    </row>
    <row r="2170" spans="1:20" s="224" customFormat="1" ht="15.75">
      <c r="A2170" s="23"/>
      <c r="B2170" s="225"/>
      <c r="C2170" s="226"/>
      <c r="D2170" s="226"/>
      <c r="E2170" s="226"/>
      <c r="F2170" s="226"/>
      <c r="G2170" s="226"/>
      <c r="H2170" s="226"/>
      <c r="I2170" s="226"/>
      <c r="J2170" s="226"/>
      <c r="K2170" s="226"/>
      <c r="L2170" s="226"/>
      <c r="M2170" s="226"/>
      <c r="T2170" s="48"/>
    </row>
    <row r="2171" spans="1:20" ht="30" customHeight="1">
      <c r="A2171" s="23"/>
      <c r="B2171" s="339" t="s">
        <v>365</v>
      </c>
      <c r="C2171" s="340"/>
      <c r="D2171" s="340"/>
      <c r="E2171" s="340"/>
      <c r="F2171" s="340"/>
      <c r="G2171" s="340"/>
      <c r="H2171" s="340"/>
      <c r="I2171" s="340"/>
      <c r="J2171" s="340"/>
      <c r="K2171" s="340"/>
      <c r="L2171" s="340"/>
      <c r="M2171" s="340"/>
      <c r="T2171" s="48"/>
    </row>
    <row r="2172" spans="1:22" ht="81" customHeight="1">
      <c r="A2172" s="23"/>
      <c r="B2172" s="348" t="s">
        <v>559</v>
      </c>
      <c r="C2172" s="373"/>
      <c r="D2172" s="373"/>
      <c r="E2172" s="373"/>
      <c r="F2172" s="373"/>
      <c r="G2172" s="373"/>
      <c r="H2172" s="373"/>
      <c r="I2172" s="373"/>
      <c r="J2172" s="373"/>
      <c r="K2172" s="373"/>
      <c r="L2172" s="373"/>
      <c r="M2172" s="373"/>
      <c r="N2172" s="323"/>
      <c r="O2172" s="323"/>
      <c r="P2172" s="323"/>
      <c r="Q2172" s="323"/>
      <c r="R2172" s="323"/>
      <c r="S2172" s="323"/>
      <c r="T2172" s="323"/>
      <c r="U2172" s="323"/>
      <c r="V2172" s="323"/>
    </row>
    <row r="2173" spans="1:20" ht="15.75">
      <c r="A2173" s="23"/>
      <c r="B2173" s="18"/>
      <c r="C2173" s="87"/>
      <c r="D2173" s="87"/>
      <c r="E2173" s="87"/>
      <c r="F2173" s="87"/>
      <c r="G2173" s="87"/>
      <c r="H2173" s="87"/>
      <c r="I2173" s="87"/>
      <c r="J2173" s="87"/>
      <c r="K2173" s="87"/>
      <c r="L2173" s="87"/>
      <c r="M2173" s="87"/>
      <c r="T2173" s="48"/>
    </row>
    <row r="2174" spans="1:22" ht="93" customHeight="1">
      <c r="A2174" s="23"/>
      <c r="B2174" s="348" t="s">
        <v>560</v>
      </c>
      <c r="C2174" s="331"/>
      <c r="D2174" s="331"/>
      <c r="E2174" s="331"/>
      <c r="F2174" s="331"/>
      <c r="G2174" s="331"/>
      <c r="H2174" s="331"/>
      <c r="I2174" s="331"/>
      <c r="J2174" s="331"/>
      <c r="K2174" s="331"/>
      <c r="L2174" s="331"/>
      <c r="M2174" s="331"/>
      <c r="N2174" s="323"/>
      <c r="O2174" s="323"/>
      <c r="P2174" s="323"/>
      <c r="Q2174" s="323"/>
      <c r="R2174" s="323"/>
      <c r="S2174" s="323"/>
      <c r="T2174" s="323"/>
      <c r="U2174" s="323"/>
      <c r="V2174" s="323"/>
    </row>
    <row r="2175" spans="1:20" ht="15.75">
      <c r="A2175" s="23"/>
      <c r="B2175" s="18"/>
      <c r="C2175" s="87"/>
      <c r="D2175" s="87"/>
      <c r="E2175" s="87"/>
      <c r="F2175" s="87"/>
      <c r="G2175" s="87"/>
      <c r="H2175" s="87"/>
      <c r="I2175" s="87"/>
      <c r="J2175" s="87"/>
      <c r="K2175" s="87"/>
      <c r="L2175" s="87"/>
      <c r="M2175" s="87"/>
      <c r="T2175" s="48"/>
    </row>
    <row r="2176" spans="1:22" ht="114.75" customHeight="1">
      <c r="A2176" s="23"/>
      <c r="B2176" s="342" t="s">
        <v>561</v>
      </c>
      <c r="C2176" s="331"/>
      <c r="D2176" s="331"/>
      <c r="E2176" s="331"/>
      <c r="F2176" s="331"/>
      <c r="G2176" s="331"/>
      <c r="H2176" s="331"/>
      <c r="I2176" s="331"/>
      <c r="J2176" s="331"/>
      <c r="K2176" s="331"/>
      <c r="L2176" s="331"/>
      <c r="M2176" s="331"/>
      <c r="N2176" s="323"/>
      <c r="O2176" s="323"/>
      <c r="P2176" s="323"/>
      <c r="Q2176" s="323"/>
      <c r="R2176" s="323"/>
      <c r="S2176" s="323"/>
      <c r="T2176" s="323"/>
      <c r="U2176" s="323"/>
      <c r="V2176" s="323"/>
    </row>
    <row r="2177" spans="1:20" ht="15.75">
      <c r="A2177" s="23"/>
      <c r="B2177" s="18"/>
      <c r="C2177" s="87"/>
      <c r="D2177" s="87"/>
      <c r="E2177" s="87"/>
      <c r="F2177" s="87"/>
      <c r="G2177" s="87"/>
      <c r="H2177" s="87"/>
      <c r="I2177" s="87"/>
      <c r="J2177" s="87"/>
      <c r="K2177" s="87"/>
      <c r="L2177" s="87"/>
      <c r="M2177" s="87"/>
      <c r="T2177" s="48"/>
    </row>
    <row r="2178" spans="1:22" s="224" customFormat="1" ht="63" customHeight="1">
      <c r="A2178" s="23"/>
      <c r="B2178" s="342" t="s">
        <v>562</v>
      </c>
      <c r="C2178" s="342"/>
      <c r="D2178" s="342"/>
      <c r="E2178" s="342"/>
      <c r="F2178" s="342"/>
      <c r="G2178" s="342"/>
      <c r="H2178" s="342"/>
      <c r="I2178" s="342"/>
      <c r="J2178" s="342"/>
      <c r="K2178" s="342"/>
      <c r="L2178" s="342"/>
      <c r="M2178" s="342"/>
      <c r="N2178" s="323"/>
      <c r="O2178" s="323"/>
      <c r="P2178" s="323"/>
      <c r="Q2178" s="323"/>
      <c r="R2178" s="323"/>
      <c r="S2178" s="323"/>
      <c r="T2178" s="323"/>
      <c r="U2178" s="323"/>
      <c r="V2178" s="323"/>
    </row>
    <row r="2179" spans="1:20" s="205" customFormat="1" ht="15.75">
      <c r="A2179" s="23"/>
      <c r="B2179" s="232"/>
      <c r="C2179" s="234"/>
      <c r="D2179" s="234"/>
      <c r="E2179" s="234"/>
      <c r="F2179" s="234"/>
      <c r="G2179" s="234"/>
      <c r="H2179" s="234"/>
      <c r="I2179" s="234"/>
      <c r="J2179" s="234"/>
      <c r="K2179" s="234"/>
      <c r="L2179" s="234"/>
      <c r="M2179" s="234"/>
      <c r="N2179" s="233"/>
      <c r="O2179" s="233"/>
      <c r="P2179" s="233"/>
      <c r="Q2179" s="233"/>
      <c r="R2179" s="233"/>
      <c r="S2179" s="233"/>
      <c r="T2179" s="48"/>
    </row>
    <row r="2180" spans="1:22" s="224" customFormat="1" ht="128.25" customHeight="1">
      <c r="A2180" s="23"/>
      <c r="B2180" s="342" t="s">
        <v>563</v>
      </c>
      <c r="C2180" s="342"/>
      <c r="D2180" s="342"/>
      <c r="E2180" s="342"/>
      <c r="F2180" s="342"/>
      <c r="G2180" s="342"/>
      <c r="H2180" s="342"/>
      <c r="I2180" s="342"/>
      <c r="J2180" s="342"/>
      <c r="K2180" s="342"/>
      <c r="L2180" s="342"/>
      <c r="M2180" s="342"/>
      <c r="N2180" s="323"/>
      <c r="O2180" s="323"/>
      <c r="P2180" s="323"/>
      <c r="Q2180" s="323"/>
      <c r="R2180" s="323"/>
      <c r="S2180" s="323"/>
      <c r="T2180" s="323"/>
      <c r="U2180" s="323"/>
      <c r="V2180" s="323"/>
    </row>
    <row r="2181" spans="1:20" s="205" customFormat="1" ht="15.75">
      <c r="A2181" s="23"/>
      <c r="B2181" s="232"/>
      <c r="C2181" s="234"/>
      <c r="D2181" s="234"/>
      <c r="E2181" s="234"/>
      <c r="F2181" s="234"/>
      <c r="G2181" s="234"/>
      <c r="H2181" s="234"/>
      <c r="I2181" s="234"/>
      <c r="J2181" s="234"/>
      <c r="K2181" s="234"/>
      <c r="L2181" s="234"/>
      <c r="M2181" s="234"/>
      <c r="N2181" s="233"/>
      <c r="O2181" s="233"/>
      <c r="P2181" s="233"/>
      <c r="Q2181" s="233"/>
      <c r="R2181" s="233"/>
      <c r="S2181" s="233"/>
      <c r="T2181" s="48"/>
    </row>
    <row r="2182" spans="1:22" s="224" customFormat="1" ht="81.75" customHeight="1">
      <c r="A2182" s="23"/>
      <c r="B2182" s="342" t="s">
        <v>564</v>
      </c>
      <c r="C2182" s="342"/>
      <c r="D2182" s="342"/>
      <c r="E2182" s="342"/>
      <c r="F2182" s="342"/>
      <c r="G2182" s="342"/>
      <c r="H2182" s="342"/>
      <c r="I2182" s="342"/>
      <c r="J2182" s="342"/>
      <c r="K2182" s="342"/>
      <c r="L2182" s="342"/>
      <c r="M2182" s="342"/>
      <c r="N2182" s="323"/>
      <c r="O2182" s="323"/>
      <c r="P2182" s="323"/>
      <c r="Q2182" s="323"/>
      <c r="R2182" s="323"/>
      <c r="S2182" s="323"/>
      <c r="T2182" s="323"/>
      <c r="U2182" s="323"/>
      <c r="V2182" s="323"/>
    </row>
    <row r="2183" ht="15.75">
      <c r="K2183" s="52"/>
    </row>
    <row r="2184" s="111" customFormat="1" ht="15" customHeight="1" hidden="1">
      <c r="B2184" t="s">
        <v>289</v>
      </c>
    </row>
    <row r="2185" spans="2:19" s="111" customFormat="1" ht="15" customHeight="1" hidden="1">
      <c r="B2185" s="21"/>
      <c r="C2185" s="227"/>
      <c r="D2185" s="227" t="s">
        <v>74</v>
      </c>
      <c r="E2185" s="228" t="s">
        <v>172</v>
      </c>
      <c r="F2185" s="228" t="s">
        <v>25</v>
      </c>
      <c r="G2185" s="228" t="s">
        <v>139</v>
      </c>
      <c r="H2185" s="228" t="s">
        <v>140</v>
      </c>
      <c r="I2185" s="228" t="s">
        <v>141</v>
      </c>
      <c r="J2185" s="228" t="s">
        <v>142</v>
      </c>
      <c r="K2185" s="228" t="s">
        <v>143</v>
      </c>
      <c r="L2185" s="228" t="s">
        <v>144</v>
      </c>
      <c r="M2185" s="228" t="s">
        <v>145</v>
      </c>
      <c r="N2185" s="228" t="s">
        <v>146</v>
      </c>
      <c r="O2185" s="228" t="s">
        <v>147</v>
      </c>
      <c r="P2185" s="228" t="s">
        <v>148</v>
      </c>
      <c r="Q2185" s="228" t="s">
        <v>149</v>
      </c>
      <c r="R2185" s="228" t="s">
        <v>150</v>
      </c>
      <c r="S2185" s="228" t="s">
        <v>151</v>
      </c>
    </row>
    <row r="2186" spans="2:19" s="111" customFormat="1" ht="15" customHeight="1" hidden="1">
      <c r="B2186" s="344" t="s">
        <v>375</v>
      </c>
      <c r="C2186" s="227" t="s">
        <v>184</v>
      </c>
      <c r="D2186" s="227">
        <v>39321</v>
      </c>
      <c r="E2186" s="229">
        <f aca="true" t="shared" si="222" ref="E2186:E2233">SUM(F2186:S2186)</f>
        <v>6350</v>
      </c>
      <c r="F2186" s="230">
        <v>260</v>
      </c>
      <c r="G2186" s="230">
        <v>2654</v>
      </c>
      <c r="H2186" s="230">
        <v>100</v>
      </c>
      <c r="I2186" s="230">
        <v>376</v>
      </c>
      <c r="J2186" s="230">
        <v>299</v>
      </c>
      <c r="K2186" s="230">
        <v>1044</v>
      </c>
      <c r="L2186" s="230">
        <v>161</v>
      </c>
      <c r="M2186" s="230">
        <v>225</v>
      </c>
      <c r="N2186" s="230">
        <v>27</v>
      </c>
      <c r="O2186" s="230">
        <v>92</v>
      </c>
      <c r="P2186" s="230">
        <v>471</v>
      </c>
      <c r="Q2186" s="230">
        <v>241</v>
      </c>
      <c r="R2186" s="230">
        <v>353</v>
      </c>
      <c r="S2186" s="230">
        <v>47</v>
      </c>
    </row>
    <row r="2187" spans="2:19" s="111" customFormat="1" ht="15" customHeight="1" hidden="1">
      <c r="B2187" s="345"/>
      <c r="C2187" s="227" t="s">
        <v>264</v>
      </c>
      <c r="D2187" s="227">
        <v>8775</v>
      </c>
      <c r="E2187" s="229">
        <f t="shared" si="222"/>
        <v>1070</v>
      </c>
      <c r="F2187" s="230">
        <v>12</v>
      </c>
      <c r="G2187" s="230">
        <v>85</v>
      </c>
      <c r="H2187" s="230">
        <v>18</v>
      </c>
      <c r="I2187" s="230" t="s">
        <v>266</v>
      </c>
      <c r="J2187" s="230">
        <v>17</v>
      </c>
      <c r="K2187" s="230">
        <v>63</v>
      </c>
      <c r="L2187" s="230">
        <v>82</v>
      </c>
      <c r="M2187" s="230">
        <v>0</v>
      </c>
      <c r="N2187" s="230" t="s">
        <v>266</v>
      </c>
      <c r="O2187" s="230">
        <v>18</v>
      </c>
      <c r="P2187" s="230">
        <v>81</v>
      </c>
      <c r="Q2187" s="230">
        <v>507</v>
      </c>
      <c r="R2187" s="230">
        <v>173</v>
      </c>
      <c r="S2187" s="230">
        <v>14</v>
      </c>
    </row>
    <row r="2188" spans="2:19" s="111" customFormat="1" ht="15.75" hidden="1">
      <c r="B2188" s="345"/>
      <c r="C2188" s="227" t="s">
        <v>182</v>
      </c>
      <c r="D2188" s="227">
        <v>109506</v>
      </c>
      <c r="E2188" s="229">
        <f t="shared" si="222"/>
        <v>9073</v>
      </c>
      <c r="F2188" s="230">
        <v>57</v>
      </c>
      <c r="G2188" s="230">
        <v>4253</v>
      </c>
      <c r="H2188" s="230">
        <v>210</v>
      </c>
      <c r="I2188" s="230">
        <v>38</v>
      </c>
      <c r="J2188" s="230">
        <v>195</v>
      </c>
      <c r="K2188" s="230">
        <v>1855</v>
      </c>
      <c r="L2188" s="230">
        <v>873</v>
      </c>
      <c r="M2188" s="230">
        <v>34</v>
      </c>
      <c r="N2188" s="230">
        <v>59</v>
      </c>
      <c r="O2188" s="230">
        <v>178</v>
      </c>
      <c r="P2188" s="230">
        <v>547</v>
      </c>
      <c r="Q2188" s="230">
        <v>335</v>
      </c>
      <c r="R2188" s="230">
        <v>378</v>
      </c>
      <c r="S2188" s="230">
        <v>61</v>
      </c>
    </row>
    <row r="2189" spans="2:19" s="111" customFormat="1" ht="15.75" hidden="1">
      <c r="B2189" s="345"/>
      <c r="C2189" s="227" t="s">
        <v>188</v>
      </c>
      <c r="D2189" s="196">
        <v>989</v>
      </c>
      <c r="E2189" s="229">
        <f t="shared" si="222"/>
        <v>80</v>
      </c>
      <c r="F2189" s="230" t="s">
        <v>266</v>
      </c>
      <c r="G2189" s="230">
        <v>24</v>
      </c>
      <c r="H2189" s="230">
        <v>6</v>
      </c>
      <c r="I2189" s="230">
        <v>0</v>
      </c>
      <c r="J2189" s="230" t="s">
        <v>266</v>
      </c>
      <c r="K2189" s="230">
        <v>9</v>
      </c>
      <c r="L2189" s="230" t="s">
        <v>266</v>
      </c>
      <c r="M2189" s="230">
        <v>0</v>
      </c>
      <c r="N2189" s="230">
        <v>0</v>
      </c>
      <c r="O2189" s="230" t="s">
        <v>266</v>
      </c>
      <c r="P2189" s="230">
        <v>10</v>
      </c>
      <c r="Q2189" s="230">
        <v>13</v>
      </c>
      <c r="R2189" s="230">
        <v>18</v>
      </c>
      <c r="S2189" s="230" t="s">
        <v>266</v>
      </c>
    </row>
    <row r="2190" spans="2:19" s="111" customFormat="1" ht="15.75" hidden="1">
      <c r="B2190" s="345"/>
      <c r="C2190" s="227" t="s">
        <v>185</v>
      </c>
      <c r="D2190" s="196">
        <v>112595</v>
      </c>
      <c r="E2190" s="229">
        <f t="shared" si="222"/>
        <v>7496</v>
      </c>
      <c r="F2190" s="230">
        <v>93</v>
      </c>
      <c r="G2190" s="230">
        <v>436</v>
      </c>
      <c r="H2190" s="230">
        <v>602</v>
      </c>
      <c r="I2190" s="230">
        <v>44</v>
      </c>
      <c r="J2190" s="230">
        <v>125</v>
      </c>
      <c r="K2190" s="230">
        <v>790</v>
      </c>
      <c r="L2190" s="230">
        <v>444</v>
      </c>
      <c r="M2190" s="230">
        <v>11</v>
      </c>
      <c r="N2190" s="230">
        <v>105</v>
      </c>
      <c r="O2190" s="230">
        <v>685</v>
      </c>
      <c r="P2190" s="230">
        <v>903</v>
      </c>
      <c r="Q2190" s="230">
        <v>2030</v>
      </c>
      <c r="R2190" s="230">
        <v>923</v>
      </c>
      <c r="S2190" s="230">
        <v>305</v>
      </c>
    </row>
    <row r="2191" spans="2:19" s="111" customFormat="1" ht="15.75" hidden="1">
      <c r="B2191" s="346"/>
      <c r="C2191" s="227" t="s">
        <v>265</v>
      </c>
      <c r="D2191" s="196">
        <v>111091</v>
      </c>
      <c r="E2191" s="229">
        <f t="shared" si="222"/>
        <v>9362</v>
      </c>
      <c r="F2191" s="230">
        <v>114</v>
      </c>
      <c r="G2191" s="230">
        <v>4684</v>
      </c>
      <c r="H2191" s="230">
        <v>235</v>
      </c>
      <c r="I2191" s="230">
        <v>143</v>
      </c>
      <c r="J2191" s="230">
        <v>255</v>
      </c>
      <c r="K2191" s="230">
        <v>1579</v>
      </c>
      <c r="L2191" s="230">
        <v>754</v>
      </c>
      <c r="M2191" s="230">
        <v>115</v>
      </c>
      <c r="N2191" s="230">
        <v>47</v>
      </c>
      <c r="O2191" s="230">
        <v>118</v>
      </c>
      <c r="P2191" s="230">
        <v>537</v>
      </c>
      <c r="Q2191" s="230">
        <v>297</v>
      </c>
      <c r="R2191" s="230">
        <v>427</v>
      </c>
      <c r="S2191" s="230">
        <v>57</v>
      </c>
    </row>
    <row r="2192" spans="2:19" s="111" customFormat="1" ht="15.75" hidden="1">
      <c r="B2192" s="344" t="s">
        <v>376</v>
      </c>
      <c r="C2192" s="227" t="s">
        <v>184</v>
      </c>
      <c r="D2192" s="196">
        <v>6900</v>
      </c>
      <c r="E2192" s="229">
        <f t="shared" si="222"/>
        <v>1046</v>
      </c>
      <c r="F2192" s="230">
        <v>34</v>
      </c>
      <c r="G2192" s="230">
        <v>297</v>
      </c>
      <c r="H2192" s="230">
        <v>22</v>
      </c>
      <c r="I2192" s="230">
        <v>47</v>
      </c>
      <c r="J2192" s="230">
        <v>64</v>
      </c>
      <c r="K2192" s="230">
        <v>190</v>
      </c>
      <c r="L2192" s="230">
        <v>37</v>
      </c>
      <c r="M2192" s="230">
        <v>27</v>
      </c>
      <c r="N2192" s="230" t="s">
        <v>266</v>
      </c>
      <c r="O2192" s="230">
        <v>20</v>
      </c>
      <c r="P2192" s="230">
        <v>132</v>
      </c>
      <c r="Q2192" s="230">
        <v>85</v>
      </c>
      <c r="R2192" s="230">
        <v>83</v>
      </c>
      <c r="S2192" s="230">
        <v>8</v>
      </c>
    </row>
    <row r="2193" spans="2:19" s="111" customFormat="1" ht="15.75" hidden="1">
      <c r="B2193" s="345"/>
      <c r="C2193" s="227" t="s">
        <v>264</v>
      </c>
      <c r="D2193" s="196">
        <v>572</v>
      </c>
      <c r="E2193" s="229">
        <f t="shared" si="222"/>
        <v>66</v>
      </c>
      <c r="F2193" s="230">
        <v>0</v>
      </c>
      <c r="G2193" s="230">
        <v>7</v>
      </c>
      <c r="H2193" s="230">
        <v>0</v>
      </c>
      <c r="I2193" s="230">
        <v>0</v>
      </c>
      <c r="J2193" s="230" t="s">
        <v>266</v>
      </c>
      <c r="K2193" s="230">
        <v>7</v>
      </c>
      <c r="L2193" s="230">
        <v>8</v>
      </c>
      <c r="M2193" s="230">
        <v>0</v>
      </c>
      <c r="N2193" s="230" t="s">
        <v>266</v>
      </c>
      <c r="O2193" s="230" t="s">
        <v>266</v>
      </c>
      <c r="P2193" s="230" t="s">
        <v>266</v>
      </c>
      <c r="Q2193" s="230">
        <v>34</v>
      </c>
      <c r="R2193" s="230">
        <v>10</v>
      </c>
      <c r="S2193" s="230" t="s">
        <v>266</v>
      </c>
    </row>
    <row r="2194" spans="2:19" s="111" customFormat="1" ht="15.75" hidden="1">
      <c r="B2194" s="345"/>
      <c r="C2194" s="227" t="s">
        <v>182</v>
      </c>
      <c r="D2194" s="196">
        <v>12273</v>
      </c>
      <c r="E2194" s="229">
        <f t="shared" si="222"/>
        <v>952</v>
      </c>
      <c r="F2194" s="230" t="s">
        <v>266</v>
      </c>
      <c r="G2194" s="230">
        <v>248</v>
      </c>
      <c r="H2194" s="230">
        <v>39</v>
      </c>
      <c r="I2194" s="230" t="s">
        <v>266</v>
      </c>
      <c r="J2194" s="230">
        <v>31</v>
      </c>
      <c r="K2194" s="230">
        <v>219</v>
      </c>
      <c r="L2194" s="230">
        <v>116</v>
      </c>
      <c r="M2194" s="230" t="s">
        <v>266</v>
      </c>
      <c r="N2194" s="230">
        <v>7</v>
      </c>
      <c r="O2194" s="230">
        <v>27</v>
      </c>
      <c r="P2194" s="230">
        <v>95</v>
      </c>
      <c r="Q2194" s="230">
        <v>105</v>
      </c>
      <c r="R2194" s="230">
        <v>53</v>
      </c>
      <c r="S2194" s="230">
        <v>12</v>
      </c>
    </row>
    <row r="2195" spans="2:19" s="111" customFormat="1" ht="15.75" hidden="1">
      <c r="B2195" s="345"/>
      <c r="C2195" s="227" t="s">
        <v>188</v>
      </c>
      <c r="D2195" s="196">
        <v>176</v>
      </c>
      <c r="E2195" s="229">
        <f t="shared" si="222"/>
        <v>0</v>
      </c>
      <c r="F2195" s="230">
        <v>0</v>
      </c>
      <c r="G2195" s="230" t="s">
        <v>266</v>
      </c>
      <c r="H2195" s="230">
        <v>0</v>
      </c>
      <c r="I2195" s="230">
        <v>0</v>
      </c>
      <c r="J2195" s="230">
        <v>0</v>
      </c>
      <c r="K2195" s="230" t="s">
        <v>266</v>
      </c>
      <c r="L2195" s="230" t="s">
        <v>266</v>
      </c>
      <c r="M2195" s="230">
        <v>0</v>
      </c>
      <c r="N2195" s="230">
        <v>0</v>
      </c>
      <c r="O2195" s="230" t="s">
        <v>266</v>
      </c>
      <c r="P2195" s="230" t="s">
        <v>266</v>
      </c>
      <c r="Q2195" s="230" t="s">
        <v>266</v>
      </c>
      <c r="R2195" s="230">
        <v>0</v>
      </c>
      <c r="S2195" s="230">
        <v>0</v>
      </c>
    </row>
    <row r="2196" spans="2:19" s="111" customFormat="1" ht="15.75" hidden="1">
      <c r="B2196" s="345"/>
      <c r="C2196" s="227" t="s">
        <v>185</v>
      </c>
      <c r="D2196" s="196">
        <v>16835</v>
      </c>
      <c r="E2196" s="229">
        <f t="shared" si="222"/>
        <v>848</v>
      </c>
      <c r="F2196" s="230">
        <v>6</v>
      </c>
      <c r="G2196" s="230">
        <v>41</v>
      </c>
      <c r="H2196" s="230">
        <v>64</v>
      </c>
      <c r="I2196" s="230" t="s">
        <v>266</v>
      </c>
      <c r="J2196" s="230">
        <v>13</v>
      </c>
      <c r="K2196" s="230">
        <v>91</v>
      </c>
      <c r="L2196" s="230">
        <v>54</v>
      </c>
      <c r="M2196" s="230" t="s">
        <v>266</v>
      </c>
      <c r="N2196" s="230">
        <v>21</v>
      </c>
      <c r="O2196" s="230">
        <v>45</v>
      </c>
      <c r="P2196" s="230">
        <v>151</v>
      </c>
      <c r="Q2196" s="230">
        <v>251</v>
      </c>
      <c r="R2196" s="230">
        <v>52</v>
      </c>
      <c r="S2196" s="230">
        <v>59</v>
      </c>
    </row>
    <row r="2197" spans="2:19" s="111" customFormat="1" ht="15.75" hidden="1">
      <c r="B2197" s="346"/>
      <c r="C2197" s="227" t="s">
        <v>265</v>
      </c>
      <c r="D2197" s="196">
        <v>15582</v>
      </c>
      <c r="E2197" s="229">
        <f t="shared" si="222"/>
        <v>1293</v>
      </c>
      <c r="F2197" s="230">
        <v>16</v>
      </c>
      <c r="G2197" s="230">
        <v>404</v>
      </c>
      <c r="H2197" s="230">
        <v>58</v>
      </c>
      <c r="I2197" s="230">
        <v>32</v>
      </c>
      <c r="J2197" s="230">
        <v>52</v>
      </c>
      <c r="K2197" s="230">
        <v>220</v>
      </c>
      <c r="L2197" s="230">
        <v>106</v>
      </c>
      <c r="M2197" s="230">
        <v>19</v>
      </c>
      <c r="N2197" s="230">
        <v>12</v>
      </c>
      <c r="O2197" s="230">
        <v>29</v>
      </c>
      <c r="P2197" s="230">
        <v>143</v>
      </c>
      <c r="Q2197" s="230">
        <v>117</v>
      </c>
      <c r="R2197" s="230">
        <v>72</v>
      </c>
      <c r="S2197" s="230">
        <v>13</v>
      </c>
    </row>
    <row r="2198" spans="2:19" s="111" customFormat="1" ht="15.75" hidden="1">
      <c r="B2198" s="344" t="s">
        <v>377</v>
      </c>
      <c r="C2198" s="227" t="s">
        <v>184</v>
      </c>
      <c r="D2198" s="196">
        <v>22615</v>
      </c>
      <c r="E2198" s="229">
        <f t="shared" si="222"/>
        <v>4543</v>
      </c>
      <c r="F2198" s="230">
        <v>212</v>
      </c>
      <c r="G2198" s="230">
        <v>1826</v>
      </c>
      <c r="H2198" s="230">
        <v>70</v>
      </c>
      <c r="I2198" s="230">
        <v>270</v>
      </c>
      <c r="J2198" s="230">
        <v>235</v>
      </c>
      <c r="K2198" s="230">
        <v>644</v>
      </c>
      <c r="L2198" s="230">
        <v>107</v>
      </c>
      <c r="M2198" s="230">
        <v>178</v>
      </c>
      <c r="N2198" s="230">
        <v>35</v>
      </c>
      <c r="O2198" s="230">
        <v>95</v>
      </c>
      <c r="P2198" s="230">
        <v>397</v>
      </c>
      <c r="Q2198" s="230">
        <v>170</v>
      </c>
      <c r="R2198" s="230">
        <v>248</v>
      </c>
      <c r="S2198" s="230">
        <v>56</v>
      </c>
    </row>
    <row r="2199" spans="2:19" s="111" customFormat="1" ht="15.75" hidden="1">
      <c r="B2199" s="345"/>
      <c r="C2199" s="227" t="s">
        <v>264</v>
      </c>
      <c r="D2199" s="196">
        <v>5964</v>
      </c>
      <c r="E2199" s="229">
        <f t="shared" si="222"/>
        <v>736</v>
      </c>
      <c r="F2199" s="230">
        <v>8</v>
      </c>
      <c r="G2199" s="230">
        <v>63</v>
      </c>
      <c r="H2199" s="230">
        <v>12</v>
      </c>
      <c r="I2199" s="230" t="s">
        <v>266</v>
      </c>
      <c r="J2199" s="230">
        <v>16</v>
      </c>
      <c r="K2199" s="230">
        <v>35</v>
      </c>
      <c r="L2199" s="230">
        <v>64</v>
      </c>
      <c r="M2199" s="230">
        <v>0</v>
      </c>
      <c r="N2199" s="230" t="s">
        <v>266</v>
      </c>
      <c r="O2199" s="230">
        <v>19</v>
      </c>
      <c r="P2199" s="230">
        <v>91</v>
      </c>
      <c r="Q2199" s="230">
        <v>269</v>
      </c>
      <c r="R2199" s="230">
        <v>133</v>
      </c>
      <c r="S2199" s="230">
        <v>26</v>
      </c>
    </row>
    <row r="2200" spans="2:19" s="111" customFormat="1" ht="15.75" hidden="1">
      <c r="B2200" s="345"/>
      <c r="C2200" s="227" t="s">
        <v>182</v>
      </c>
      <c r="D2200" s="196">
        <v>61682</v>
      </c>
      <c r="E2200" s="229">
        <f t="shared" si="222"/>
        <v>6015</v>
      </c>
      <c r="F2200" s="230">
        <v>41</v>
      </c>
      <c r="G2200" s="230">
        <v>2846</v>
      </c>
      <c r="H2200" s="230">
        <v>110</v>
      </c>
      <c r="I2200" s="230">
        <v>28</v>
      </c>
      <c r="J2200" s="230">
        <v>122</v>
      </c>
      <c r="K2200" s="230">
        <v>1246</v>
      </c>
      <c r="L2200" s="230">
        <v>504</v>
      </c>
      <c r="M2200" s="230">
        <v>13</v>
      </c>
      <c r="N2200" s="230">
        <v>43</v>
      </c>
      <c r="O2200" s="230">
        <v>119</v>
      </c>
      <c r="P2200" s="230">
        <v>445</v>
      </c>
      <c r="Q2200" s="230">
        <v>173</v>
      </c>
      <c r="R2200" s="230">
        <v>259</v>
      </c>
      <c r="S2200" s="230">
        <v>66</v>
      </c>
    </row>
    <row r="2201" spans="2:19" s="111" customFormat="1" ht="15.75" hidden="1">
      <c r="B2201" s="345"/>
      <c r="C2201" s="227" t="s">
        <v>188</v>
      </c>
      <c r="D2201" s="196">
        <v>605</v>
      </c>
      <c r="E2201" s="229">
        <f t="shared" si="222"/>
        <v>60</v>
      </c>
      <c r="F2201" s="230" t="s">
        <v>266</v>
      </c>
      <c r="G2201" s="230">
        <v>13</v>
      </c>
      <c r="H2201" s="230">
        <v>5</v>
      </c>
      <c r="I2201" s="230">
        <v>0</v>
      </c>
      <c r="J2201" s="230" t="s">
        <v>266</v>
      </c>
      <c r="K2201" s="230">
        <v>6</v>
      </c>
      <c r="L2201" s="230" t="s">
        <v>266</v>
      </c>
      <c r="M2201" s="230">
        <v>0</v>
      </c>
      <c r="N2201" s="230">
        <v>0</v>
      </c>
      <c r="O2201" s="230" t="s">
        <v>266</v>
      </c>
      <c r="P2201" s="230">
        <v>5</v>
      </c>
      <c r="Q2201" s="230">
        <v>13</v>
      </c>
      <c r="R2201" s="230">
        <v>18</v>
      </c>
      <c r="S2201" s="230" t="s">
        <v>266</v>
      </c>
    </row>
    <row r="2202" spans="2:19" s="111" customFormat="1" ht="15.75" hidden="1">
      <c r="B2202" s="345"/>
      <c r="C2202" s="227" t="s">
        <v>185</v>
      </c>
      <c r="D2202" s="196">
        <v>73808</v>
      </c>
      <c r="E2202" s="229">
        <f t="shared" si="222"/>
        <v>5679</v>
      </c>
      <c r="F2202" s="230">
        <v>61</v>
      </c>
      <c r="G2202" s="230">
        <v>353</v>
      </c>
      <c r="H2202" s="230">
        <v>446</v>
      </c>
      <c r="I2202" s="230">
        <v>31</v>
      </c>
      <c r="J2202" s="230">
        <v>96</v>
      </c>
      <c r="K2202" s="230">
        <v>590</v>
      </c>
      <c r="L2202" s="230">
        <v>307</v>
      </c>
      <c r="M2202" s="230">
        <v>6</v>
      </c>
      <c r="N2202" s="230">
        <v>78</v>
      </c>
      <c r="O2202" s="230">
        <v>609</v>
      </c>
      <c r="P2202" s="230">
        <v>748</v>
      </c>
      <c r="Q2202" s="230">
        <v>1382</v>
      </c>
      <c r="R2202" s="230">
        <v>711</v>
      </c>
      <c r="S2202" s="230">
        <v>261</v>
      </c>
    </row>
    <row r="2203" spans="2:19" s="111" customFormat="1" ht="15.75" hidden="1">
      <c r="B2203" s="346"/>
      <c r="C2203" s="227" t="s">
        <v>265</v>
      </c>
      <c r="D2203" s="196">
        <v>58058</v>
      </c>
      <c r="E2203" s="229">
        <f t="shared" si="222"/>
        <v>6440</v>
      </c>
      <c r="F2203" s="230">
        <v>94</v>
      </c>
      <c r="G2203" s="230">
        <v>3276</v>
      </c>
      <c r="H2203" s="230">
        <v>120</v>
      </c>
      <c r="I2203" s="230">
        <v>86</v>
      </c>
      <c r="J2203" s="230">
        <v>190</v>
      </c>
      <c r="K2203" s="230">
        <v>1051</v>
      </c>
      <c r="L2203" s="230">
        <v>451</v>
      </c>
      <c r="M2203" s="230">
        <v>78</v>
      </c>
      <c r="N2203" s="230">
        <v>39</v>
      </c>
      <c r="O2203" s="230">
        <v>82</v>
      </c>
      <c r="P2203" s="230">
        <v>443</v>
      </c>
      <c r="Q2203" s="230">
        <v>141</v>
      </c>
      <c r="R2203" s="230">
        <v>319</v>
      </c>
      <c r="S2203" s="230">
        <v>70</v>
      </c>
    </row>
    <row r="2204" spans="2:19" s="111" customFormat="1" ht="15.75" hidden="1">
      <c r="B2204" s="344" t="s">
        <v>378</v>
      </c>
      <c r="C2204" s="227" t="s">
        <v>184</v>
      </c>
      <c r="D2204" s="196">
        <v>1376</v>
      </c>
      <c r="E2204" s="229">
        <f t="shared" si="222"/>
        <v>148</v>
      </c>
      <c r="F2204" s="230">
        <v>27</v>
      </c>
      <c r="G2204" s="230">
        <v>26</v>
      </c>
      <c r="H2204" s="230">
        <v>10</v>
      </c>
      <c r="I2204" s="230">
        <v>28</v>
      </c>
      <c r="J2204" s="230" t="s">
        <v>266</v>
      </c>
      <c r="K2204" s="230">
        <v>13</v>
      </c>
      <c r="L2204" s="230">
        <v>8</v>
      </c>
      <c r="M2204" s="230" t="s">
        <v>266</v>
      </c>
      <c r="N2204" s="230" t="s">
        <v>266</v>
      </c>
      <c r="O2204" s="230" t="s">
        <v>266</v>
      </c>
      <c r="P2204" s="230">
        <v>0</v>
      </c>
      <c r="Q2204" s="230">
        <v>14</v>
      </c>
      <c r="R2204" s="230">
        <v>17</v>
      </c>
      <c r="S2204" s="230">
        <v>5</v>
      </c>
    </row>
    <row r="2205" spans="2:19" s="111" customFormat="1" ht="15.75" hidden="1">
      <c r="B2205" s="345"/>
      <c r="C2205" s="227" t="s">
        <v>264</v>
      </c>
      <c r="D2205" s="196">
        <v>2552</v>
      </c>
      <c r="E2205" s="229">
        <f t="shared" si="222"/>
        <v>355</v>
      </c>
      <c r="F2205" s="230" t="s">
        <v>266</v>
      </c>
      <c r="G2205" s="230">
        <v>7</v>
      </c>
      <c r="H2205" s="230">
        <v>10</v>
      </c>
      <c r="I2205" s="230">
        <v>0</v>
      </c>
      <c r="J2205" s="230" t="s">
        <v>266</v>
      </c>
      <c r="K2205" s="230">
        <v>16</v>
      </c>
      <c r="L2205" s="230">
        <v>16</v>
      </c>
      <c r="M2205" s="230">
        <v>0</v>
      </c>
      <c r="N2205" s="230" t="s">
        <v>266</v>
      </c>
      <c r="O2205" s="230">
        <v>5</v>
      </c>
      <c r="P2205" s="230">
        <v>6</v>
      </c>
      <c r="Q2205" s="230">
        <v>252</v>
      </c>
      <c r="R2205" s="230">
        <v>43</v>
      </c>
      <c r="S2205" s="230" t="s">
        <v>266</v>
      </c>
    </row>
    <row r="2206" spans="2:19" s="111" customFormat="1" ht="15.75" hidden="1">
      <c r="B2206" s="345"/>
      <c r="C2206" s="227" t="s">
        <v>182</v>
      </c>
      <c r="D2206" s="196">
        <v>9450</v>
      </c>
      <c r="E2206" s="229">
        <f t="shared" si="222"/>
        <v>233</v>
      </c>
      <c r="F2206" s="230">
        <v>7</v>
      </c>
      <c r="G2206" s="230">
        <v>56</v>
      </c>
      <c r="H2206" s="230">
        <v>27</v>
      </c>
      <c r="I2206" s="230" t="s">
        <v>266</v>
      </c>
      <c r="J2206" s="230" t="s">
        <v>266</v>
      </c>
      <c r="K2206" s="230">
        <v>42</v>
      </c>
      <c r="L2206" s="230">
        <v>59</v>
      </c>
      <c r="M2206" s="230">
        <v>0</v>
      </c>
      <c r="N2206" s="230" t="s">
        <v>266</v>
      </c>
      <c r="O2206" s="230">
        <v>11</v>
      </c>
      <c r="P2206" s="230" t="s">
        <v>266</v>
      </c>
      <c r="Q2206" s="230">
        <v>17</v>
      </c>
      <c r="R2206" s="230">
        <v>14</v>
      </c>
      <c r="S2206" s="230" t="s">
        <v>266</v>
      </c>
    </row>
    <row r="2207" spans="2:19" s="111" customFormat="1" ht="15.75" hidden="1">
      <c r="B2207" s="345"/>
      <c r="C2207" s="227" t="s">
        <v>188</v>
      </c>
      <c r="D2207" s="196">
        <v>103</v>
      </c>
      <c r="E2207" s="229">
        <f t="shared" si="222"/>
        <v>0</v>
      </c>
      <c r="F2207" s="230">
        <v>0</v>
      </c>
      <c r="G2207" s="230" t="s">
        <v>266</v>
      </c>
      <c r="H2207" s="230"/>
      <c r="I2207" s="230">
        <v>0</v>
      </c>
      <c r="J2207" s="230">
        <v>0</v>
      </c>
      <c r="K2207" s="230">
        <v>0</v>
      </c>
      <c r="L2207" s="230">
        <v>0</v>
      </c>
      <c r="M2207" s="230">
        <v>0</v>
      </c>
      <c r="N2207" s="230">
        <v>0</v>
      </c>
      <c r="O2207" s="230" t="s">
        <v>266</v>
      </c>
      <c r="P2207" s="230">
        <v>0</v>
      </c>
      <c r="Q2207" s="230">
        <v>0</v>
      </c>
      <c r="R2207" s="230" t="s">
        <v>266</v>
      </c>
      <c r="S2207" s="230" t="s">
        <v>266</v>
      </c>
    </row>
    <row r="2208" spans="2:19" s="111" customFormat="1" ht="15.75" hidden="1">
      <c r="B2208" s="345"/>
      <c r="C2208" s="227" t="s">
        <v>185</v>
      </c>
      <c r="D2208" s="196">
        <v>15381</v>
      </c>
      <c r="E2208" s="229">
        <f t="shared" si="222"/>
        <v>1069</v>
      </c>
      <c r="F2208" s="230">
        <v>19</v>
      </c>
      <c r="G2208" s="230">
        <v>60</v>
      </c>
      <c r="H2208" s="230">
        <v>127</v>
      </c>
      <c r="I2208" s="230" t="s">
        <v>266</v>
      </c>
      <c r="J2208" s="230">
        <v>10</v>
      </c>
      <c r="K2208" s="230">
        <v>116</v>
      </c>
      <c r="L2208" s="230">
        <v>50</v>
      </c>
      <c r="M2208" s="230" t="s">
        <v>266</v>
      </c>
      <c r="N2208" s="230">
        <v>19</v>
      </c>
      <c r="O2208" s="230">
        <v>94</v>
      </c>
      <c r="P2208" s="230">
        <v>6</v>
      </c>
      <c r="Q2208" s="230">
        <v>374</v>
      </c>
      <c r="R2208" s="230">
        <v>165</v>
      </c>
      <c r="S2208" s="230">
        <v>29</v>
      </c>
    </row>
    <row r="2209" spans="2:19" s="111" customFormat="1" ht="15.75" hidden="1">
      <c r="B2209" s="346"/>
      <c r="C2209" s="227" t="s">
        <v>265</v>
      </c>
      <c r="D2209" s="196">
        <v>7218</v>
      </c>
      <c r="E2209" s="229">
        <f t="shared" si="222"/>
        <v>215</v>
      </c>
      <c r="F2209" s="230">
        <v>9</v>
      </c>
      <c r="G2209" s="230">
        <v>43</v>
      </c>
      <c r="H2209" s="230">
        <v>26</v>
      </c>
      <c r="I2209" s="230">
        <v>7</v>
      </c>
      <c r="J2209" s="230" t="s">
        <v>266</v>
      </c>
      <c r="K2209" s="230">
        <v>36</v>
      </c>
      <c r="L2209" s="230">
        <v>50</v>
      </c>
      <c r="M2209" s="230">
        <v>0</v>
      </c>
      <c r="N2209" s="230" t="s">
        <v>266</v>
      </c>
      <c r="O2209" s="230" t="s">
        <v>266</v>
      </c>
      <c r="P2209" s="230" t="s">
        <v>266</v>
      </c>
      <c r="Q2209" s="230">
        <v>23</v>
      </c>
      <c r="R2209" s="230">
        <v>21</v>
      </c>
      <c r="S2209" s="230" t="s">
        <v>266</v>
      </c>
    </row>
    <row r="2210" spans="2:19" s="111" customFormat="1" ht="15.75" hidden="1">
      <c r="B2210" s="344" t="s">
        <v>379</v>
      </c>
      <c r="C2210" s="227" t="s">
        <v>184</v>
      </c>
      <c r="D2210" s="196">
        <v>4839</v>
      </c>
      <c r="E2210" s="229">
        <f t="shared" si="222"/>
        <v>785</v>
      </c>
      <c r="F2210" s="230">
        <v>25</v>
      </c>
      <c r="G2210" s="230">
        <v>364</v>
      </c>
      <c r="H2210" s="230">
        <v>15</v>
      </c>
      <c r="I2210" s="230">
        <v>43</v>
      </c>
      <c r="J2210" s="230">
        <v>38</v>
      </c>
      <c r="K2210" s="230">
        <v>108</v>
      </c>
      <c r="L2210" s="230">
        <v>26</v>
      </c>
      <c r="M2210" s="230">
        <v>15</v>
      </c>
      <c r="N2210" s="230">
        <v>0</v>
      </c>
      <c r="O2210" s="230">
        <v>12</v>
      </c>
      <c r="P2210" s="230">
        <v>27</v>
      </c>
      <c r="Q2210" s="230">
        <v>35</v>
      </c>
      <c r="R2210" s="230">
        <v>77</v>
      </c>
      <c r="S2210" s="230" t="s">
        <v>266</v>
      </c>
    </row>
    <row r="2211" spans="2:19" s="111" customFormat="1" ht="15.75" hidden="1">
      <c r="B2211" s="345"/>
      <c r="C2211" s="227" t="s">
        <v>264</v>
      </c>
      <c r="D2211" s="196">
        <v>504</v>
      </c>
      <c r="E2211" s="229">
        <f t="shared" si="222"/>
        <v>50</v>
      </c>
      <c r="F2211" s="230">
        <v>0</v>
      </c>
      <c r="G2211" s="230">
        <v>12</v>
      </c>
      <c r="H2211" s="230" t="s">
        <v>266</v>
      </c>
      <c r="I2211" s="230">
        <v>0</v>
      </c>
      <c r="J2211" s="230" t="s">
        <v>266</v>
      </c>
      <c r="K2211" s="230" t="s">
        <v>266</v>
      </c>
      <c r="L2211" s="230">
        <v>5</v>
      </c>
      <c r="M2211" s="230">
        <v>0</v>
      </c>
      <c r="N2211" s="230">
        <v>0</v>
      </c>
      <c r="O2211" s="230" t="s">
        <v>266</v>
      </c>
      <c r="P2211" s="230" t="s">
        <v>266</v>
      </c>
      <c r="Q2211" s="230">
        <v>22</v>
      </c>
      <c r="R2211" s="230">
        <v>11</v>
      </c>
      <c r="S2211" s="230" t="s">
        <v>266</v>
      </c>
    </row>
    <row r="2212" spans="2:19" s="111" customFormat="1" ht="15.75" hidden="1">
      <c r="B2212" s="345"/>
      <c r="C2212" s="227" t="s">
        <v>182</v>
      </c>
      <c r="D2212" s="196">
        <v>16229</v>
      </c>
      <c r="E2212" s="229">
        <f t="shared" si="222"/>
        <v>1410</v>
      </c>
      <c r="F2212" s="230">
        <v>6</v>
      </c>
      <c r="G2212" s="230">
        <v>731</v>
      </c>
      <c r="H2212" s="230">
        <v>26</v>
      </c>
      <c r="I2212" s="230">
        <v>7</v>
      </c>
      <c r="J2212" s="230">
        <v>38</v>
      </c>
      <c r="K2212" s="230">
        <v>213</v>
      </c>
      <c r="L2212" s="230">
        <v>153</v>
      </c>
      <c r="M2212" s="230">
        <v>14</v>
      </c>
      <c r="N2212" s="230">
        <v>7</v>
      </c>
      <c r="O2212" s="230">
        <v>32</v>
      </c>
      <c r="P2212" s="230">
        <v>60</v>
      </c>
      <c r="Q2212" s="230">
        <v>63</v>
      </c>
      <c r="R2212" s="230">
        <v>60</v>
      </c>
      <c r="S2212" s="230" t="s">
        <v>266</v>
      </c>
    </row>
    <row r="2213" spans="2:19" s="111" customFormat="1" ht="15.75" hidden="1">
      <c r="B2213" s="345"/>
      <c r="C2213" s="227" t="s">
        <v>188</v>
      </c>
      <c r="D2213" s="196">
        <v>87</v>
      </c>
      <c r="E2213" s="229">
        <f t="shared" si="222"/>
        <v>9</v>
      </c>
      <c r="F2213" s="230">
        <v>0</v>
      </c>
      <c r="G2213" s="230">
        <v>9</v>
      </c>
      <c r="H2213" s="230" t="s">
        <v>266</v>
      </c>
      <c r="I2213" s="230">
        <v>0</v>
      </c>
      <c r="J2213" s="230" t="s">
        <v>266</v>
      </c>
      <c r="K2213" s="230" t="s">
        <v>266</v>
      </c>
      <c r="L2213" s="230" t="s">
        <v>266</v>
      </c>
      <c r="M2213" s="230">
        <v>0</v>
      </c>
      <c r="N2213" s="230">
        <v>0</v>
      </c>
      <c r="O2213" s="230">
        <v>0</v>
      </c>
      <c r="P2213" s="230" t="s">
        <v>266</v>
      </c>
      <c r="Q2213" s="230">
        <v>0</v>
      </c>
      <c r="R2213" s="230">
        <v>0</v>
      </c>
      <c r="S2213" s="230">
        <v>0</v>
      </c>
    </row>
    <row r="2214" spans="2:19" s="111" customFormat="1" ht="15.75" hidden="1">
      <c r="B2214" s="345"/>
      <c r="C2214" s="227" t="s">
        <v>185</v>
      </c>
      <c r="D2214" s="196">
        <v>5206</v>
      </c>
      <c r="E2214" s="229">
        <f t="shared" si="222"/>
        <v>317</v>
      </c>
      <c r="F2214" s="230" t="s">
        <v>266</v>
      </c>
      <c r="G2214" s="230">
        <v>33</v>
      </c>
      <c r="H2214" s="230">
        <v>31</v>
      </c>
      <c r="I2214" s="230">
        <v>5</v>
      </c>
      <c r="J2214" s="230">
        <v>6</v>
      </c>
      <c r="K2214" s="230">
        <v>48</v>
      </c>
      <c r="L2214" s="230">
        <v>15</v>
      </c>
      <c r="M2214" s="230" t="s">
        <v>266</v>
      </c>
      <c r="N2214" s="230" t="s">
        <v>266</v>
      </c>
      <c r="O2214" s="230">
        <v>16</v>
      </c>
      <c r="P2214" s="230">
        <v>37</v>
      </c>
      <c r="Q2214" s="230">
        <v>87</v>
      </c>
      <c r="R2214" s="230">
        <v>30</v>
      </c>
      <c r="S2214" s="230">
        <v>9</v>
      </c>
    </row>
    <row r="2215" spans="2:19" s="111" customFormat="1" ht="15.75" hidden="1">
      <c r="B2215" s="346"/>
      <c r="C2215" s="227" t="s">
        <v>265</v>
      </c>
      <c r="D2215" s="196">
        <v>14587</v>
      </c>
      <c r="E2215" s="229">
        <f t="shared" si="222"/>
        <v>1245</v>
      </c>
      <c r="F2215" s="230">
        <v>12</v>
      </c>
      <c r="G2215" s="230">
        <v>654</v>
      </c>
      <c r="H2215" s="230">
        <v>21</v>
      </c>
      <c r="I2215" s="230">
        <v>18</v>
      </c>
      <c r="J2215" s="230">
        <v>42</v>
      </c>
      <c r="K2215" s="230">
        <v>166</v>
      </c>
      <c r="L2215" s="230">
        <v>109</v>
      </c>
      <c r="M2215" s="230">
        <v>21</v>
      </c>
      <c r="N2215" s="230" t="s">
        <v>266</v>
      </c>
      <c r="O2215" s="230">
        <v>27</v>
      </c>
      <c r="P2215" s="230">
        <v>48</v>
      </c>
      <c r="Q2215" s="230">
        <v>48</v>
      </c>
      <c r="R2215" s="230">
        <v>74</v>
      </c>
      <c r="S2215" s="230">
        <v>5</v>
      </c>
    </row>
    <row r="2216" spans="2:19" s="111" customFormat="1" ht="15.75" hidden="1">
      <c r="B2216" s="344" t="s">
        <v>380</v>
      </c>
      <c r="C2216" s="227" t="s">
        <v>184</v>
      </c>
      <c r="D2216" s="196">
        <v>495</v>
      </c>
      <c r="E2216" s="229">
        <f t="shared" si="222"/>
        <v>40</v>
      </c>
      <c r="F2216" s="230" t="s">
        <v>266</v>
      </c>
      <c r="G2216" s="230">
        <v>31</v>
      </c>
      <c r="H2216" s="230">
        <v>0</v>
      </c>
      <c r="I2216" s="230" t="s">
        <v>266</v>
      </c>
      <c r="J2216" s="230" t="s">
        <v>266</v>
      </c>
      <c r="K2216" s="230">
        <v>9</v>
      </c>
      <c r="L2216" s="230" t="s">
        <v>266</v>
      </c>
      <c r="M2216" s="230" t="s">
        <v>266</v>
      </c>
      <c r="N2216" s="230" t="s">
        <v>266</v>
      </c>
      <c r="O2216" s="230" t="s">
        <v>266</v>
      </c>
      <c r="P2216" s="230" t="s">
        <v>266</v>
      </c>
      <c r="Q2216" s="230" t="s">
        <v>266</v>
      </c>
      <c r="R2216" s="230" t="s">
        <v>266</v>
      </c>
      <c r="S2216" s="230">
        <v>0</v>
      </c>
    </row>
    <row r="2217" spans="2:19" s="111" customFormat="1" ht="15.75" hidden="1">
      <c r="B2217" s="345"/>
      <c r="C2217" s="227" t="s">
        <v>264</v>
      </c>
      <c r="D2217" s="196">
        <v>35</v>
      </c>
      <c r="E2217" s="229">
        <f t="shared" si="222"/>
        <v>0</v>
      </c>
      <c r="F2217" s="230">
        <v>0</v>
      </c>
      <c r="G2217" s="230">
        <v>0</v>
      </c>
      <c r="H2217" s="230">
        <v>0</v>
      </c>
      <c r="I2217" s="230">
        <v>0</v>
      </c>
      <c r="J2217" s="230">
        <v>0</v>
      </c>
      <c r="K2217" s="230" t="s">
        <v>266</v>
      </c>
      <c r="L2217" s="230">
        <v>0</v>
      </c>
      <c r="M2217" s="230">
        <v>0</v>
      </c>
      <c r="N2217" s="230">
        <v>0</v>
      </c>
      <c r="O2217" s="230">
        <v>0</v>
      </c>
      <c r="P2217" s="230">
        <v>0</v>
      </c>
      <c r="Q2217" s="230" t="s">
        <v>266</v>
      </c>
      <c r="R2217" s="230" t="s">
        <v>266</v>
      </c>
      <c r="S2217" s="230">
        <v>0</v>
      </c>
    </row>
    <row r="2218" spans="2:19" s="111" customFormat="1" ht="15.75" hidden="1">
      <c r="B2218" s="345"/>
      <c r="C2218" s="227" t="s">
        <v>182</v>
      </c>
      <c r="D2218" s="196">
        <v>1793</v>
      </c>
      <c r="E2218" s="229">
        <f t="shared" si="222"/>
        <v>66</v>
      </c>
      <c r="F2218" s="230" t="s">
        <v>266</v>
      </c>
      <c r="G2218" s="230">
        <v>35</v>
      </c>
      <c r="H2218" s="230" t="s">
        <v>266</v>
      </c>
      <c r="I2218" s="230">
        <v>0</v>
      </c>
      <c r="J2218" s="230" t="s">
        <v>266</v>
      </c>
      <c r="K2218" s="230">
        <v>17</v>
      </c>
      <c r="L2218" s="230" t="s">
        <v>266</v>
      </c>
      <c r="M2218" s="230">
        <v>0</v>
      </c>
      <c r="N2218" s="230">
        <v>0</v>
      </c>
      <c r="O2218" s="230" t="s">
        <v>266</v>
      </c>
      <c r="P2218" s="230">
        <v>6</v>
      </c>
      <c r="Q2218" s="230">
        <v>8</v>
      </c>
      <c r="R2218" s="230" t="s">
        <v>266</v>
      </c>
      <c r="S2218" s="230" t="s">
        <v>266</v>
      </c>
    </row>
    <row r="2219" spans="2:19" s="111" customFormat="1" ht="15.75" hidden="1">
      <c r="B2219" s="345"/>
      <c r="C2219" s="227" t="s">
        <v>188</v>
      </c>
      <c r="D2219" s="196">
        <v>25</v>
      </c>
      <c r="E2219" s="229">
        <f t="shared" si="222"/>
        <v>0</v>
      </c>
      <c r="F2219" s="230">
        <v>0</v>
      </c>
      <c r="G2219" s="230" t="s">
        <v>266</v>
      </c>
      <c r="H2219" s="230">
        <v>0</v>
      </c>
      <c r="I2219" s="230">
        <v>0</v>
      </c>
      <c r="J2219" s="230">
        <v>0</v>
      </c>
      <c r="K2219" s="230" t="s">
        <v>266</v>
      </c>
      <c r="L2219" s="230">
        <v>0</v>
      </c>
      <c r="M2219" s="230">
        <v>0</v>
      </c>
      <c r="N2219" s="230">
        <v>0</v>
      </c>
      <c r="O2219" s="230">
        <v>0</v>
      </c>
      <c r="P2219" s="230">
        <v>0</v>
      </c>
      <c r="Q2219" s="230" t="s">
        <v>266</v>
      </c>
      <c r="R2219" s="230">
        <v>0</v>
      </c>
      <c r="S2219" s="230">
        <v>0</v>
      </c>
    </row>
    <row r="2220" spans="2:19" s="111" customFormat="1" ht="15.75" hidden="1">
      <c r="B2220" s="345"/>
      <c r="C2220" s="227" t="s">
        <v>185</v>
      </c>
      <c r="D2220" s="196">
        <v>2262</v>
      </c>
      <c r="E2220" s="229">
        <f t="shared" si="222"/>
        <v>125</v>
      </c>
      <c r="F2220" s="230" t="s">
        <v>266</v>
      </c>
      <c r="G2220" s="230">
        <v>29</v>
      </c>
      <c r="H2220" s="230">
        <v>5</v>
      </c>
      <c r="I2220" s="230" t="s">
        <v>266</v>
      </c>
      <c r="J2220" s="230" t="s">
        <v>266</v>
      </c>
      <c r="K2220" s="230">
        <v>20</v>
      </c>
      <c r="L2220" s="230">
        <v>14</v>
      </c>
      <c r="M2220" s="230">
        <v>0</v>
      </c>
      <c r="N2220" s="230" t="s">
        <v>266</v>
      </c>
      <c r="O2220" s="230">
        <v>6</v>
      </c>
      <c r="P2220" s="230">
        <v>14</v>
      </c>
      <c r="Q2220" s="230">
        <v>20</v>
      </c>
      <c r="R2220" s="230">
        <v>9</v>
      </c>
      <c r="S2220" s="230">
        <v>8</v>
      </c>
    </row>
    <row r="2221" spans="2:19" s="111" customFormat="1" ht="15.75" hidden="1">
      <c r="B2221" s="346"/>
      <c r="C2221" s="227" t="s">
        <v>265</v>
      </c>
      <c r="D2221" s="196">
        <v>1982</v>
      </c>
      <c r="E2221" s="229">
        <f t="shared" si="222"/>
        <v>81</v>
      </c>
      <c r="F2221" s="230" t="s">
        <v>266</v>
      </c>
      <c r="G2221" s="230">
        <v>49</v>
      </c>
      <c r="H2221" s="230" t="s">
        <v>266</v>
      </c>
      <c r="I2221" s="230" t="s">
        <v>266</v>
      </c>
      <c r="J2221" s="230" t="s">
        <v>266</v>
      </c>
      <c r="K2221" s="230">
        <v>17</v>
      </c>
      <c r="L2221" s="230" t="s">
        <v>266</v>
      </c>
      <c r="M2221" s="230" t="s">
        <v>266</v>
      </c>
      <c r="N2221" s="230">
        <v>0</v>
      </c>
      <c r="O2221" s="230" t="s">
        <v>266</v>
      </c>
      <c r="P2221" s="230">
        <v>8</v>
      </c>
      <c r="Q2221" s="230">
        <v>7</v>
      </c>
      <c r="R2221" s="230" t="s">
        <v>266</v>
      </c>
      <c r="S2221" s="230" t="s">
        <v>266</v>
      </c>
    </row>
    <row r="2222" spans="2:19" s="111" customFormat="1" ht="15.75" hidden="1">
      <c r="B2222" s="344" t="s">
        <v>381</v>
      </c>
      <c r="C2222" s="227" t="s">
        <v>184</v>
      </c>
      <c r="D2222" s="196">
        <v>7076</v>
      </c>
      <c r="E2222" s="229">
        <f t="shared" si="222"/>
        <v>1395</v>
      </c>
      <c r="F2222" s="230">
        <v>45</v>
      </c>
      <c r="G2222" s="230">
        <v>767</v>
      </c>
      <c r="H2222" s="230" t="s">
        <v>266</v>
      </c>
      <c r="I2222" s="230">
        <v>35</v>
      </c>
      <c r="J2222" s="230">
        <v>66</v>
      </c>
      <c r="K2222" s="230">
        <v>289</v>
      </c>
      <c r="L2222" s="230">
        <v>26</v>
      </c>
      <c r="M2222" s="230">
        <v>47</v>
      </c>
      <c r="N2222" s="230" t="s">
        <v>266</v>
      </c>
      <c r="O2222" s="230">
        <v>17</v>
      </c>
      <c r="P2222" s="230">
        <v>36</v>
      </c>
      <c r="Q2222" s="230">
        <v>12</v>
      </c>
      <c r="R2222" s="230">
        <v>55</v>
      </c>
      <c r="S2222" s="230" t="s">
        <v>266</v>
      </c>
    </row>
    <row r="2223" spans="2:19" s="111" customFormat="1" ht="15.75" hidden="1">
      <c r="B2223" s="345"/>
      <c r="C2223" s="227" t="s">
        <v>264</v>
      </c>
      <c r="D2223" s="196">
        <v>380</v>
      </c>
      <c r="E2223" s="229">
        <f t="shared" si="222"/>
        <v>26</v>
      </c>
      <c r="F2223" s="230" t="s">
        <v>266</v>
      </c>
      <c r="G2223" s="230">
        <v>10</v>
      </c>
      <c r="H2223" s="230">
        <v>0</v>
      </c>
      <c r="I2223" s="230">
        <v>0</v>
      </c>
      <c r="J2223" s="230">
        <v>0</v>
      </c>
      <c r="K2223" s="230">
        <v>6</v>
      </c>
      <c r="L2223" s="230">
        <v>5</v>
      </c>
      <c r="M2223" s="230">
        <v>0</v>
      </c>
      <c r="N2223" s="230">
        <v>0</v>
      </c>
      <c r="O2223" s="230" t="s">
        <v>266</v>
      </c>
      <c r="P2223" s="230" t="s">
        <v>266</v>
      </c>
      <c r="Q2223" s="230" t="s">
        <v>266</v>
      </c>
      <c r="R2223" s="230">
        <v>5</v>
      </c>
      <c r="S2223" s="230">
        <v>0</v>
      </c>
    </row>
    <row r="2224" spans="2:19" s="111" customFormat="1" ht="15.75" hidden="1">
      <c r="B2224" s="345"/>
      <c r="C2224" s="227" t="s">
        <v>182</v>
      </c>
      <c r="D2224" s="196">
        <v>17491</v>
      </c>
      <c r="E2224" s="229">
        <f t="shared" si="222"/>
        <v>1806</v>
      </c>
      <c r="F2224" s="230">
        <v>16</v>
      </c>
      <c r="G2224" s="230">
        <v>1035</v>
      </c>
      <c r="H2224" s="230" t="s">
        <v>266</v>
      </c>
      <c r="I2224" s="230">
        <v>8</v>
      </c>
      <c r="J2224" s="230">
        <v>54</v>
      </c>
      <c r="K2224" s="230">
        <v>350</v>
      </c>
      <c r="L2224" s="230">
        <v>174</v>
      </c>
      <c r="M2224" s="230">
        <v>5</v>
      </c>
      <c r="N2224" s="230">
        <v>11</v>
      </c>
      <c r="O2224" s="230">
        <v>38</v>
      </c>
      <c r="P2224" s="230">
        <v>38</v>
      </c>
      <c r="Q2224" s="230">
        <v>24</v>
      </c>
      <c r="R2224" s="230">
        <v>44</v>
      </c>
      <c r="S2224" s="230">
        <v>9</v>
      </c>
    </row>
    <row r="2225" spans="2:19" s="111" customFormat="1" ht="15.75" hidden="1">
      <c r="B2225" s="345"/>
      <c r="C2225" s="227" t="s">
        <v>188</v>
      </c>
      <c r="D2225" s="196">
        <v>94</v>
      </c>
      <c r="E2225" s="229">
        <f t="shared" si="222"/>
        <v>8</v>
      </c>
      <c r="F2225" s="230">
        <v>0</v>
      </c>
      <c r="G2225" s="230">
        <v>8</v>
      </c>
      <c r="H2225" s="230">
        <v>0</v>
      </c>
      <c r="I2225" s="230">
        <v>0</v>
      </c>
      <c r="J2225" s="230">
        <v>0</v>
      </c>
      <c r="K2225" s="230" t="s">
        <v>266</v>
      </c>
      <c r="L2225" s="230">
        <v>0</v>
      </c>
      <c r="M2225" s="230">
        <v>0</v>
      </c>
      <c r="N2225" s="230">
        <v>0</v>
      </c>
      <c r="O2225" s="230">
        <v>0</v>
      </c>
      <c r="P2225" s="230">
        <v>0</v>
      </c>
      <c r="Q2225" s="230">
        <v>0</v>
      </c>
      <c r="R2225" s="230" t="s">
        <v>266</v>
      </c>
      <c r="S2225" s="230">
        <v>0</v>
      </c>
    </row>
    <row r="2226" spans="2:19" s="111" customFormat="1" ht="15.75" hidden="1">
      <c r="B2226" s="345"/>
      <c r="C2226" s="227" t="s">
        <v>185</v>
      </c>
      <c r="D2226" s="196">
        <v>6272</v>
      </c>
      <c r="E2226" s="229">
        <f t="shared" si="222"/>
        <v>400</v>
      </c>
      <c r="F2226" s="230">
        <v>7</v>
      </c>
      <c r="G2226" s="230">
        <v>119</v>
      </c>
      <c r="H2226" s="230">
        <v>8</v>
      </c>
      <c r="I2226" s="230" t="s">
        <v>266</v>
      </c>
      <c r="J2226" s="230">
        <v>12</v>
      </c>
      <c r="K2226" s="230">
        <v>94</v>
      </c>
      <c r="L2226" s="230">
        <v>41</v>
      </c>
      <c r="M2226" s="230" t="s">
        <v>266</v>
      </c>
      <c r="N2226" s="230">
        <v>5</v>
      </c>
      <c r="O2226" s="230">
        <v>20</v>
      </c>
      <c r="P2226" s="230">
        <v>34</v>
      </c>
      <c r="Q2226" s="230">
        <v>21</v>
      </c>
      <c r="R2226" s="230">
        <v>23</v>
      </c>
      <c r="S2226" s="230">
        <v>16</v>
      </c>
    </row>
    <row r="2227" spans="2:19" s="111" customFormat="1" ht="15.75" hidden="1">
      <c r="B2227" s="346"/>
      <c r="C2227" s="227" t="s">
        <v>265</v>
      </c>
      <c r="D2227" s="196">
        <v>18642</v>
      </c>
      <c r="E2227" s="229">
        <f t="shared" si="222"/>
        <v>2046</v>
      </c>
      <c r="F2227" s="230">
        <v>34</v>
      </c>
      <c r="G2227" s="230">
        <v>1189</v>
      </c>
      <c r="H2227" s="230">
        <v>5</v>
      </c>
      <c r="I2227" s="230">
        <v>24</v>
      </c>
      <c r="J2227" s="230">
        <v>54</v>
      </c>
      <c r="K2227" s="230">
        <v>376</v>
      </c>
      <c r="L2227" s="230">
        <v>141</v>
      </c>
      <c r="M2227" s="230">
        <v>26</v>
      </c>
      <c r="N2227" s="230">
        <v>9</v>
      </c>
      <c r="O2227" s="230">
        <v>36</v>
      </c>
      <c r="P2227" s="230">
        <v>61</v>
      </c>
      <c r="Q2227" s="230">
        <v>23</v>
      </c>
      <c r="R2227" s="230">
        <v>60</v>
      </c>
      <c r="S2227" s="230">
        <v>8</v>
      </c>
    </row>
    <row r="2228" spans="2:19" s="111" customFormat="1" ht="15.75" hidden="1">
      <c r="B2228" s="374" t="s">
        <v>262</v>
      </c>
      <c r="C2228" s="227" t="s">
        <v>184</v>
      </c>
      <c r="D2228" s="196">
        <v>10059</v>
      </c>
      <c r="E2228" s="229">
        <f t="shared" si="222"/>
        <v>1680</v>
      </c>
      <c r="F2228" s="230">
        <v>79</v>
      </c>
      <c r="G2228" s="230">
        <v>518</v>
      </c>
      <c r="H2228" s="230">
        <v>44</v>
      </c>
      <c r="I2228" s="230">
        <v>133</v>
      </c>
      <c r="J2228" s="230">
        <v>56</v>
      </c>
      <c r="K2228" s="230">
        <v>268</v>
      </c>
      <c r="L2228" s="230">
        <v>64</v>
      </c>
      <c r="M2228" s="230">
        <v>54</v>
      </c>
      <c r="N2228" s="230">
        <v>14</v>
      </c>
      <c r="O2228" s="230">
        <v>54</v>
      </c>
      <c r="P2228" s="230">
        <v>114</v>
      </c>
      <c r="Q2228" s="230">
        <v>112</v>
      </c>
      <c r="R2228" s="230">
        <v>154</v>
      </c>
      <c r="S2228" s="230">
        <v>16</v>
      </c>
    </row>
    <row r="2229" spans="2:19" s="111" customFormat="1" ht="15.75" hidden="1">
      <c r="B2229" s="345"/>
      <c r="C2229" s="227" t="s">
        <v>264</v>
      </c>
      <c r="D2229" s="196">
        <v>1991</v>
      </c>
      <c r="E2229" s="229">
        <f t="shared" si="222"/>
        <v>208</v>
      </c>
      <c r="F2229" s="230" t="s">
        <v>266</v>
      </c>
      <c r="G2229" s="230">
        <v>22</v>
      </c>
      <c r="H2229" s="230">
        <v>8</v>
      </c>
      <c r="I2229" s="230" t="s">
        <v>266</v>
      </c>
      <c r="J2229" s="230">
        <v>6</v>
      </c>
      <c r="K2229" s="230">
        <v>14</v>
      </c>
      <c r="L2229" s="230">
        <v>17</v>
      </c>
      <c r="M2229" s="230">
        <v>0</v>
      </c>
      <c r="N2229" s="230">
        <v>12</v>
      </c>
      <c r="O2229" s="230">
        <v>10</v>
      </c>
      <c r="P2229" s="230">
        <v>10</v>
      </c>
      <c r="Q2229" s="230">
        <v>68</v>
      </c>
      <c r="R2229" s="230">
        <v>34</v>
      </c>
      <c r="S2229" s="230">
        <v>7</v>
      </c>
    </row>
    <row r="2230" spans="2:19" s="111" customFormat="1" ht="15.75" hidden="1">
      <c r="B2230" s="345"/>
      <c r="C2230" s="227" t="s">
        <v>182</v>
      </c>
      <c r="D2230" s="196">
        <v>25221</v>
      </c>
      <c r="E2230" s="229">
        <f t="shared" si="222"/>
        <v>2836</v>
      </c>
      <c r="F2230" s="230">
        <v>20</v>
      </c>
      <c r="G2230" s="230">
        <v>1281</v>
      </c>
      <c r="H2230" s="230">
        <v>120</v>
      </c>
      <c r="I2230" s="230">
        <v>16</v>
      </c>
      <c r="J2230" s="230">
        <v>48</v>
      </c>
      <c r="K2230" s="230">
        <v>613</v>
      </c>
      <c r="L2230" s="230">
        <v>221</v>
      </c>
      <c r="M2230" s="230">
        <v>10</v>
      </c>
      <c r="N2230" s="230">
        <v>8</v>
      </c>
      <c r="O2230" s="230">
        <v>70</v>
      </c>
      <c r="P2230" s="230">
        <v>178</v>
      </c>
      <c r="Q2230" s="230">
        <v>92</v>
      </c>
      <c r="R2230" s="230">
        <v>143</v>
      </c>
      <c r="S2230" s="230">
        <v>16</v>
      </c>
    </row>
    <row r="2231" spans="2:19" s="111" customFormat="1" ht="15.75" hidden="1">
      <c r="B2231" s="345"/>
      <c r="C2231" s="227" t="s">
        <v>188</v>
      </c>
      <c r="D2231" s="196">
        <v>366</v>
      </c>
      <c r="E2231" s="229">
        <f t="shared" si="222"/>
        <v>23</v>
      </c>
      <c r="F2231" s="230" t="s">
        <v>266</v>
      </c>
      <c r="G2231" s="230">
        <v>9</v>
      </c>
      <c r="H2231" s="230">
        <v>6</v>
      </c>
      <c r="I2231" s="230">
        <v>0</v>
      </c>
      <c r="J2231" s="230">
        <v>0</v>
      </c>
      <c r="K2231" s="230">
        <v>0</v>
      </c>
      <c r="L2231" s="230" t="s">
        <v>266</v>
      </c>
      <c r="M2231" s="230">
        <v>0</v>
      </c>
      <c r="N2231" s="230">
        <v>0</v>
      </c>
      <c r="O2231" s="230" t="s">
        <v>266</v>
      </c>
      <c r="P2231" s="230">
        <v>8</v>
      </c>
      <c r="Q2231" s="230" t="s">
        <v>266</v>
      </c>
      <c r="R2231" s="230" t="s">
        <v>266</v>
      </c>
      <c r="S2231" s="230" t="s">
        <v>266</v>
      </c>
    </row>
    <row r="2232" spans="2:19" s="111" customFormat="1" ht="15.75" hidden="1">
      <c r="B2232" s="345"/>
      <c r="C2232" s="227" t="s">
        <v>185</v>
      </c>
      <c r="D2232" s="196">
        <v>23259</v>
      </c>
      <c r="E2232" s="229">
        <f t="shared" si="222"/>
        <v>1531</v>
      </c>
      <c r="F2232" s="230">
        <v>13</v>
      </c>
      <c r="G2232" s="230">
        <v>147</v>
      </c>
      <c r="H2232" s="230">
        <v>188</v>
      </c>
      <c r="I2232" s="230">
        <v>23</v>
      </c>
      <c r="J2232" s="230">
        <v>32</v>
      </c>
      <c r="K2232" s="230">
        <v>239</v>
      </c>
      <c r="L2232" s="230">
        <v>73</v>
      </c>
      <c r="M2232" s="230">
        <v>5</v>
      </c>
      <c r="N2232" s="230">
        <v>33</v>
      </c>
      <c r="O2232" s="230">
        <v>141</v>
      </c>
      <c r="P2232" s="230">
        <v>167</v>
      </c>
      <c r="Q2232" s="230">
        <v>307</v>
      </c>
      <c r="R2232" s="230">
        <v>103</v>
      </c>
      <c r="S2232" s="230">
        <v>60</v>
      </c>
    </row>
    <row r="2233" spans="2:19" s="111" customFormat="1" ht="15.75" hidden="1">
      <c r="B2233" s="346"/>
      <c r="C2233" s="227" t="s">
        <v>265</v>
      </c>
      <c r="D2233" s="196">
        <v>25918</v>
      </c>
      <c r="E2233" s="229">
        <f t="shared" si="222"/>
        <v>2692</v>
      </c>
      <c r="F2233" s="230">
        <v>33</v>
      </c>
      <c r="G2233" s="230">
        <v>1116</v>
      </c>
      <c r="H2233" s="230">
        <v>142</v>
      </c>
      <c r="I2233" s="230">
        <v>66</v>
      </c>
      <c r="J2233" s="230">
        <v>48</v>
      </c>
      <c r="K2233" s="230">
        <v>540</v>
      </c>
      <c r="L2233" s="230">
        <v>189</v>
      </c>
      <c r="M2233" s="230">
        <v>33</v>
      </c>
      <c r="N2233" s="230">
        <v>20</v>
      </c>
      <c r="O2233" s="230">
        <v>58</v>
      </c>
      <c r="P2233" s="230">
        <v>183</v>
      </c>
      <c r="Q2233" s="230">
        <v>89</v>
      </c>
      <c r="R2233" s="230">
        <v>157</v>
      </c>
      <c r="S2233" s="230">
        <v>18</v>
      </c>
    </row>
    <row r="2234" spans="2:18" s="111" customFormat="1" ht="15.75" hidden="1">
      <c r="B2234" s="375" t="s">
        <v>437</v>
      </c>
      <c r="C2234" s="376"/>
      <c r="D2234" s="376"/>
      <c r="E2234" s="376"/>
      <c r="F2234" s="376"/>
      <c r="G2234" s="376"/>
      <c r="H2234" s="376"/>
      <c r="I2234" s="376"/>
      <c r="J2234" s="376"/>
      <c r="K2234" s="376"/>
      <c r="L2234" s="376"/>
      <c r="M2234" s="376"/>
      <c r="N2234" s="115"/>
      <c r="O2234" s="115"/>
      <c r="P2234" s="115"/>
      <c r="Q2234" s="115"/>
      <c r="R2234" s="115"/>
    </row>
    <row r="2235" s="111" customFormat="1" ht="15.75" hidden="1"/>
    <row r="2236" s="111" customFormat="1" ht="15.75" hidden="1">
      <c r="B2236" s="144" t="s">
        <v>366</v>
      </c>
    </row>
    <row r="2237" spans="2:18" s="111" customFormat="1" ht="15.75" hidden="1">
      <c r="B2237" s="33"/>
      <c r="C2237" s="197" t="s">
        <v>74</v>
      </c>
      <c r="D2237" s="86" t="s">
        <v>172</v>
      </c>
      <c r="E2237" s="86" t="s">
        <v>192</v>
      </c>
      <c r="F2237" s="86" t="s">
        <v>180</v>
      </c>
      <c r="G2237" s="86" t="s">
        <v>181</v>
      </c>
      <c r="H2237" s="86" t="s">
        <v>26</v>
      </c>
      <c r="I2237" s="86" t="s">
        <v>20</v>
      </c>
      <c r="J2237" s="86" t="s">
        <v>69</v>
      </c>
      <c r="K2237" s="86" t="s">
        <v>21</v>
      </c>
      <c r="L2237" s="86" t="s">
        <v>22</v>
      </c>
      <c r="M2237" s="86" t="s">
        <v>73</v>
      </c>
      <c r="N2237" s="86" t="s">
        <v>189</v>
      </c>
      <c r="O2237" s="86" t="s">
        <v>23</v>
      </c>
      <c r="P2237" s="86" t="s">
        <v>190</v>
      </c>
      <c r="Q2237" s="86" t="s">
        <v>24</v>
      </c>
      <c r="R2237" s="86" t="s">
        <v>191</v>
      </c>
    </row>
    <row r="2238" spans="2:18" s="111" customFormat="1" ht="15.75" hidden="1">
      <c r="B2238" s="33" t="s">
        <v>132</v>
      </c>
      <c r="C2238" s="33">
        <f>D2192/SUM(D2192,D2198,D2204,D2210,D2216,D2222)</f>
        <v>0.15934966859887761</v>
      </c>
      <c r="D2238" s="33">
        <f>E2192/SUM(E2192,E2198,E2204,E2210,E2216,E2222)</f>
        <v>0.13145657911273093</v>
      </c>
      <c r="E2238" s="33">
        <f aca="true" t="shared" si="223" ref="E2238:L2238">IF(SUM(F2192,F2198,F2204,F2210,F2216,F2222)=0,NA(),F2192/SUM(F2192,F2198,F2204,F2210,F2216,F2222))</f>
        <v>0.09912536443148688</v>
      </c>
      <c r="F2238" s="33">
        <f t="shared" si="223"/>
        <v>0.08970099667774087</v>
      </c>
      <c r="G2238" s="33">
        <f t="shared" si="223"/>
        <v>0.18803418803418803</v>
      </c>
      <c r="H2238" s="33">
        <f t="shared" si="223"/>
        <v>0.1111111111111111</v>
      </c>
      <c r="I2238" s="33">
        <f t="shared" si="223"/>
        <v>0.1588089330024814</v>
      </c>
      <c r="J2238" s="33">
        <f t="shared" si="223"/>
        <v>0.1516360734237829</v>
      </c>
      <c r="K2238" s="33">
        <f t="shared" si="223"/>
        <v>0.18137254901960784</v>
      </c>
      <c r="L2238" s="33">
        <f t="shared" si="223"/>
        <v>0.10112359550561797</v>
      </c>
      <c r="M2238" s="33" t="e">
        <f>NA()</f>
        <v>#N/A</v>
      </c>
      <c r="N2238" s="33">
        <f>IF(SUM(O2192,O2198,O2204,O2210,O2216,O2222)=0,NA(),O2192/SUM(O2192,O2198,O2204,O2210,O2216,O2222))</f>
        <v>0.1388888888888889</v>
      </c>
      <c r="O2238" s="33">
        <f>IF(SUM(P2192,P2198,P2204,P2210,P2216,P2222)=0,NA(),P2192/SUM(P2192,P2198,P2204,P2210,P2216,P2222))</f>
        <v>0.22297297297297297</v>
      </c>
      <c r="P2238" s="33">
        <f>IF(SUM(Q2192,Q2198,Q2204,Q2210,Q2216,Q2222)=0,NA(),Q2192/SUM(Q2192,Q2198,Q2204,Q2210,Q2216,Q2222))</f>
        <v>0.2689873417721519</v>
      </c>
      <c r="Q2238" s="33">
        <f>IF(SUM(R2192,R2198,R2204,R2210,R2216,R2222)=0,NA(),R2192/SUM(R2192,R2198,R2204,R2210,R2216,R2222))</f>
        <v>0.17291666666666666</v>
      </c>
      <c r="R2238" s="33">
        <f>IF(SUM(S2192,S2198,S2204,S2210,S2216,S2222)=0,NA(),S2192/SUM(S2192,S2198,S2204,S2210,S2216,S2222))</f>
        <v>0.11594202898550725</v>
      </c>
    </row>
    <row r="2239" spans="2:18" s="111" customFormat="1" ht="15.75" hidden="1">
      <c r="B2239" s="33" t="s">
        <v>133</v>
      </c>
      <c r="C2239" s="33">
        <f>D2198/SUM(D2192,D2198,D2204,D2210,D2216,D2222)</f>
        <v>0.5222743123715388</v>
      </c>
      <c r="D2239" s="33">
        <f>E2198/SUM(E2192,E2198,E2204,E2210,E2216,E2222)</f>
        <v>0.5709438230488878</v>
      </c>
      <c r="E2239" s="33">
        <f aca="true" t="shared" si="224" ref="E2239:R2239">IF(SUM(F2192,F2198,F2204,F2210,F2216,F2222)=0,NA(),F2198/SUM(F2192,F2198,F2204,F2210,F2216,F2222))</f>
        <v>0.6180758017492711</v>
      </c>
      <c r="F2239" s="33">
        <f t="shared" si="224"/>
        <v>0.5514950166112956</v>
      </c>
      <c r="G2239" s="33">
        <f t="shared" si="224"/>
        <v>0.5982905982905983</v>
      </c>
      <c r="H2239" s="33">
        <f t="shared" si="224"/>
        <v>0.6382978723404256</v>
      </c>
      <c r="I2239" s="33">
        <f t="shared" si="224"/>
        <v>0.5831265508684863</v>
      </c>
      <c r="J2239" s="33">
        <f t="shared" si="224"/>
        <v>0.5139664804469274</v>
      </c>
      <c r="K2239" s="33">
        <f t="shared" si="224"/>
        <v>0.5245098039215687</v>
      </c>
      <c r="L2239" s="33">
        <f t="shared" si="224"/>
        <v>0.6666666666666666</v>
      </c>
      <c r="M2239" s="33">
        <f t="shared" si="224"/>
        <v>1</v>
      </c>
      <c r="N2239" s="33">
        <f t="shared" si="224"/>
        <v>0.6597222222222222</v>
      </c>
      <c r="O2239" s="33">
        <f t="shared" si="224"/>
        <v>0.6706081081081081</v>
      </c>
      <c r="P2239" s="33">
        <f t="shared" si="224"/>
        <v>0.5379746835443038</v>
      </c>
      <c r="Q2239" s="33">
        <f t="shared" si="224"/>
        <v>0.5166666666666667</v>
      </c>
      <c r="R2239" s="33">
        <f t="shared" si="224"/>
        <v>0.8115942028985508</v>
      </c>
    </row>
    <row r="2240" spans="2:18" s="111" customFormat="1" ht="15.75" hidden="1">
      <c r="B2240" s="33" t="s">
        <v>134</v>
      </c>
      <c r="C2240" s="33">
        <f>D2204/SUM(D2192,D2198,D2204,D2210,D2216,D2222)</f>
        <v>0.031777557100297914</v>
      </c>
      <c r="D2240" s="33">
        <f>E2204/SUM(E2192,E2198,E2204,E2210,E2216,E2222)</f>
        <v>0.01859997486489883</v>
      </c>
      <c r="E2240" s="33">
        <f>IF(SUM(F2192,F2198,F2204,F2210,F2216,F2222)=0,NA(),F2204/SUM(F2192,F2198,F2204,F2210,F2216,F2222))</f>
        <v>0.07871720116618076</v>
      </c>
      <c r="F2240" s="33">
        <f>IF(SUM(G2192,G2198,G2204,G2210,G2216,G2222)=0,NA(),G2204/SUM(G2192,G2198,G2204,G2210,G2216,G2222))</f>
        <v>0.007852612503775294</v>
      </c>
      <c r="G2240" s="33">
        <f>IF(SUM(H2192,H2198,H2204,H2210,H2216,H2222)=0,NA(),H2204/SUM(H2192,H2198,H2204,H2210,H2216,H2222))</f>
        <v>0.08547008547008547</v>
      </c>
      <c r="H2240" s="33">
        <f>IF(SUM(I2192,I2198,I2204,I2210,I2216,I2222)=0,NA(),I2204/SUM(I2192,I2198,I2204,I2210,I2216,I2222))</f>
        <v>0.06619385342789598</v>
      </c>
      <c r="I2240" s="33" t="e">
        <f>NA()</f>
        <v>#N/A</v>
      </c>
      <c r="J2240" s="33">
        <f>IF(SUM(K2192,K2198,K2204,K2210,K2216,K2222)=0,NA(),K2204/SUM(K2192,K2198,K2204,K2210,K2216,K2222))</f>
        <v>0.010375099760574621</v>
      </c>
      <c r="K2240" s="33">
        <f>IF(SUM(L2192,L2198,L2204,L2210,L2216,L2222)=0,NA(),L2204/SUM(L2192,L2198,L2204,L2210,L2216,L2222))</f>
        <v>0.0392156862745098</v>
      </c>
      <c r="L2240" s="33" t="e">
        <f>NA()</f>
        <v>#N/A</v>
      </c>
      <c r="M2240" s="33" t="e">
        <f>NA()</f>
        <v>#N/A</v>
      </c>
      <c r="N2240" s="33" t="e">
        <f>NA()</f>
        <v>#N/A</v>
      </c>
      <c r="O2240" s="33">
        <f>IF(SUM(P2192,P2198,P2204,P2210,P2216,P2222)=0,NA(),P2204/SUM(P2192,P2198,P2204,P2210,P2216,P2222))</f>
        <v>0</v>
      </c>
      <c r="P2240" s="33">
        <f>IF(SUM(Q2192,Q2198,Q2204,Q2210,Q2216,Q2222)=0,NA(),Q2204/SUM(Q2192,Q2198,Q2204,Q2210,Q2216,Q2222))</f>
        <v>0.04430379746835443</v>
      </c>
      <c r="Q2240" s="33">
        <f>IF(SUM(R2192,R2198,R2204,R2210,R2216,R2222)=0,NA(),R2204/SUM(R2192,R2198,R2204,R2210,R2216,R2222))</f>
        <v>0.035416666666666666</v>
      </c>
      <c r="R2240" s="33">
        <f>IF(SUM(S2192,S2198,S2204,S2210,S2216,S2222)=0,NA(),S2204/SUM(S2192,S2198,S2204,S2210,S2216,S2222))</f>
        <v>0.07246376811594203</v>
      </c>
    </row>
    <row r="2241" spans="2:18" s="111" customFormat="1" ht="15.75" hidden="1">
      <c r="B2241" s="33" t="s">
        <v>135</v>
      </c>
      <c r="C2241" s="33">
        <f>D2210/SUM(D2192,D2198,D2204,D2210,D2216,D2222)</f>
        <v>0.11175261541303896</v>
      </c>
      <c r="D2241" s="33">
        <f>E2210/SUM(E2192,E2198,E2204,E2210,E2216,E2222)</f>
        <v>0.09865527208747016</v>
      </c>
      <c r="E2241" s="33">
        <f aca="true" t="shared" si="225" ref="E2241:Q2241">IF(SUM(F2192,F2198,F2204,F2210,F2216,F2222)=0,NA(),F2210/SUM(F2192,F2198,F2204,F2210,F2216,F2222))</f>
        <v>0.0728862973760933</v>
      </c>
      <c r="F2241" s="33">
        <f t="shared" si="225"/>
        <v>0.10993657505285412</v>
      </c>
      <c r="G2241" s="33">
        <f t="shared" si="225"/>
        <v>0.1282051282051282</v>
      </c>
      <c r="H2241" s="33">
        <f t="shared" si="225"/>
        <v>0.1016548463356974</v>
      </c>
      <c r="I2241" s="33">
        <f t="shared" si="225"/>
        <v>0.09429280397022333</v>
      </c>
      <c r="J2241" s="33">
        <f t="shared" si="225"/>
        <v>0.08619313647246608</v>
      </c>
      <c r="K2241" s="33">
        <f t="shared" si="225"/>
        <v>0.12745098039215685</v>
      </c>
      <c r="L2241" s="33">
        <f t="shared" si="225"/>
        <v>0.056179775280898875</v>
      </c>
      <c r="M2241" s="33">
        <f t="shared" si="225"/>
        <v>0</v>
      </c>
      <c r="N2241" s="33">
        <f t="shared" si="225"/>
        <v>0.08333333333333333</v>
      </c>
      <c r="O2241" s="33">
        <f t="shared" si="225"/>
        <v>0.04560810810810811</v>
      </c>
      <c r="P2241" s="33">
        <f t="shared" si="225"/>
        <v>0.11075949367088607</v>
      </c>
      <c r="Q2241" s="33">
        <f t="shared" si="225"/>
        <v>0.16041666666666668</v>
      </c>
      <c r="R2241" s="33" t="e">
        <f>NA()</f>
        <v>#N/A</v>
      </c>
    </row>
    <row r="2242" spans="2:18" s="111" customFormat="1" ht="15.75" hidden="1">
      <c r="B2242" s="33" t="s">
        <v>136</v>
      </c>
      <c r="C2242" s="33">
        <f>D2216/SUM(D2192,D2198,D2204,D2210,D2216,D2222)</f>
        <v>0.011431606660354265</v>
      </c>
      <c r="D2242" s="33">
        <f>E2216/SUM(E2192,E2198,E2204,E2210,E2216,E2222)</f>
        <v>0.0050270202337564405</v>
      </c>
      <c r="E2242" s="33" t="e">
        <f>NA()</f>
        <v>#N/A</v>
      </c>
      <c r="F2242" s="33">
        <f>IF(SUM(G2192,G2198,G2204,G2210,G2216,G2222)=0,NA(),G2216/SUM(G2192,G2198,G2204,G2210,G2216,G2222))</f>
        <v>0.009362730292962852</v>
      </c>
      <c r="G2242" s="33">
        <f>IF(SUM(H2192,H2198,H2204,H2210,H2216,H2222)=0,NA(),H2216/SUM(H2192,H2198,H2204,H2210,H2216,H2222))</f>
        <v>0</v>
      </c>
      <c r="H2242" s="33" t="e">
        <f>NA()</f>
        <v>#N/A</v>
      </c>
      <c r="I2242" s="33" t="e">
        <f>NA()</f>
        <v>#N/A</v>
      </c>
      <c r="J2242" s="33">
        <f>IF(SUM(K2192,K2198,K2204,K2210,K2216,K2222)=0,NA(),K2216/SUM(K2192,K2198,K2204,K2210,K2216,K2222))</f>
        <v>0.007182761372705506</v>
      </c>
      <c r="K2242" s="33" t="e">
        <f>NA()</f>
        <v>#N/A</v>
      </c>
      <c r="L2242" s="33" t="e">
        <f>NA()</f>
        <v>#N/A</v>
      </c>
      <c r="M2242" s="33" t="e">
        <f>NA()</f>
        <v>#N/A</v>
      </c>
      <c r="N2242" s="33" t="e">
        <f>NA()</f>
        <v>#N/A</v>
      </c>
      <c r="O2242" s="33" t="e">
        <f>NA()</f>
        <v>#N/A</v>
      </c>
      <c r="P2242" s="33" t="e">
        <f>NA()</f>
        <v>#N/A</v>
      </c>
      <c r="Q2242" s="33" t="e">
        <f>NA()</f>
        <v>#N/A</v>
      </c>
      <c r="R2242" s="33">
        <f>IF(SUM(S2192,S2198,S2204,S2210,S2216,S2222)=0,NA(),S2216/SUM(S2192,S2198,S2204,S2210,S2216,S2222))</f>
        <v>0</v>
      </c>
    </row>
    <row r="2243" spans="2:18" s="111" customFormat="1" ht="15.75" hidden="1">
      <c r="B2243" s="33" t="s">
        <v>137</v>
      </c>
      <c r="C2243" s="33">
        <f>D2222/SUM(D2192,D2198,D2204,D2210,D2216,D2222)</f>
        <v>0.16341423985589248</v>
      </c>
      <c r="D2243" s="33">
        <f>E2222/SUM(E2192,E2198,E2204,E2210,E2216,E2222)</f>
        <v>0.17531733065225588</v>
      </c>
      <c r="E2243" s="33">
        <f>IF(SUM(F2192,F2198,F2204,F2210,F2216,F2222)=0,NA(),F2222/SUM(F2192,F2198,F2204,F2210,F2216,F2222))</f>
        <v>0.13119533527696792</v>
      </c>
      <c r="F2243" s="33">
        <f>IF(SUM(G2192,G2198,G2204,G2210,G2216,G2222)=0,NA(),G2222/SUM(G2192,G2198,G2204,G2210,G2216,G2222))</f>
        <v>0.23165206886137119</v>
      </c>
      <c r="G2243" s="33" t="e">
        <f>NA()</f>
        <v>#N/A</v>
      </c>
      <c r="H2243" s="33">
        <f>IF(SUM(I2192,I2198,I2204,I2210,I2216,I2222)=0,NA(),I2222/SUM(I2192,I2198,I2204,I2210,I2216,I2222))</f>
        <v>0.08274231678486997</v>
      </c>
      <c r="I2243" s="33">
        <f>IF(SUM(J2192,J2198,J2204,J2210,J2216,J2222)=0,NA(),J2222/SUM(J2192,J2198,J2204,J2210,J2216,J2222))</f>
        <v>0.16377171215880892</v>
      </c>
      <c r="J2243" s="33">
        <f>IF(SUM(K2192,K2198,K2204,K2210,K2216,K2222)=0,NA(),K2222/SUM(K2192,K2198,K2204,K2210,K2216,K2222))</f>
        <v>0.2306464485235435</v>
      </c>
      <c r="K2243" s="33">
        <f>IF(SUM(L2192,L2198,L2204,L2210,L2216,L2222)=0,NA(),L2222/SUM(L2192,L2198,L2204,L2210,L2216,L2222))</f>
        <v>0.12745098039215685</v>
      </c>
      <c r="L2243" s="33">
        <f>IF(SUM(M2192,M2198,M2204,M2210,M2216,M2222)=0,NA(),M2222/SUM(M2192,M2198,M2204,M2210,M2216,M2222))</f>
        <v>0.1760299625468165</v>
      </c>
      <c r="M2243" s="33" t="e">
        <f>NA()</f>
        <v>#N/A</v>
      </c>
      <c r="N2243" s="33">
        <f>IF(SUM(O2192,O2198,O2204,O2210,O2216,O2222)=0,NA(),O2222/SUM(O2192,O2198,O2204,O2210,O2216,O2222))</f>
        <v>0.11805555555555555</v>
      </c>
      <c r="O2243" s="33">
        <f>IF(SUM(P2192,P2198,P2204,P2210,P2216,P2222)=0,NA(),P2222/SUM(P2192,P2198,P2204,P2210,P2216,P2222))</f>
        <v>0.060810810810810814</v>
      </c>
      <c r="P2243" s="33">
        <f>IF(SUM(Q2192,Q2198,Q2204,Q2210,Q2216,Q2222)=0,NA(),Q2222/SUM(Q2192,Q2198,Q2204,Q2210,Q2216,Q2222))</f>
        <v>0.0379746835443038</v>
      </c>
      <c r="Q2243" s="33">
        <f>IF(SUM(R2192,R2198,R2204,R2210,R2216,R2222)=0,NA(),R2222/SUM(R2192,R2198,R2204,R2210,R2216,R2222))</f>
        <v>0.11458333333333333</v>
      </c>
      <c r="R2243" s="33" t="e">
        <f>NA()</f>
        <v>#N/A</v>
      </c>
    </row>
    <row r="2244" spans="2:18" s="111" customFormat="1" ht="15.75" hidden="1">
      <c r="B2244" s="33" t="s">
        <v>89</v>
      </c>
      <c r="C2244" s="33">
        <f>SUM(D2192,D2198,D2204,D2210)/SUM(D2198,D2204,D2210,D2216,D2222,D2228)</f>
        <v>0.7690486439948343</v>
      </c>
      <c r="D2244" s="33">
        <f>SUM(E2192,E2198,E2204,E2210)/SUM(E2198,E2204,E2210,E2216,E2222,E2228)</f>
        <v>0.7591665696659294</v>
      </c>
      <c r="E2244" s="33">
        <f aca="true" t="shared" si="226" ref="E2244:R2244">IF(SUM(F2198,F2204,F2210,F2216,F2222,F2228)=0,NA(),SUM(F2192,F2198,F2204,F2210)/SUM(F2198,F2204,F2210,F2216,F2222,F2228))</f>
        <v>0.7680412371134021</v>
      </c>
      <c r="F2244" s="33">
        <f t="shared" si="226"/>
        <v>0.7114949037372593</v>
      </c>
      <c r="G2244" s="33">
        <f t="shared" si="226"/>
        <v>0.841726618705036</v>
      </c>
      <c r="H2244" s="33">
        <f t="shared" si="226"/>
        <v>0.762278978388998</v>
      </c>
      <c r="I2244" s="33">
        <f t="shared" si="226"/>
        <v>0.8531645569620253</v>
      </c>
      <c r="J2244" s="33">
        <f t="shared" si="226"/>
        <v>0.7175056348610067</v>
      </c>
      <c r="K2244" s="33">
        <f t="shared" si="226"/>
        <v>0.7705627705627706</v>
      </c>
      <c r="L2244" s="33">
        <f t="shared" si="226"/>
        <v>0.7482993197278912</v>
      </c>
      <c r="M2244" s="33">
        <f t="shared" si="226"/>
        <v>0.7142857142857143</v>
      </c>
      <c r="N2244" s="33">
        <f t="shared" si="226"/>
        <v>0.7134831460674157</v>
      </c>
      <c r="O2244" s="33">
        <f t="shared" si="226"/>
        <v>0.9686411149825784</v>
      </c>
      <c r="P2244" s="33">
        <f t="shared" si="226"/>
        <v>0.8862973760932945</v>
      </c>
      <c r="Q2244" s="33">
        <f t="shared" si="226"/>
        <v>0.7713248638838476</v>
      </c>
      <c r="R2244" s="33">
        <f t="shared" si="226"/>
        <v>0.8961038961038961</v>
      </c>
    </row>
    <row r="2245" s="111" customFormat="1" ht="15.75" hidden="1"/>
    <row r="2246" s="111" customFormat="1" ht="15.75" hidden="1">
      <c r="B2246" s="144" t="s">
        <v>367</v>
      </c>
    </row>
    <row r="2247" spans="2:18" s="111" customFormat="1" ht="15.75" hidden="1">
      <c r="B2247" s="33"/>
      <c r="C2247" s="197" t="s">
        <v>74</v>
      </c>
      <c r="D2247" s="86" t="s">
        <v>172</v>
      </c>
      <c r="E2247" s="86" t="s">
        <v>192</v>
      </c>
      <c r="F2247" s="86" t="s">
        <v>180</v>
      </c>
      <c r="G2247" s="86" t="s">
        <v>181</v>
      </c>
      <c r="H2247" s="86" t="s">
        <v>26</v>
      </c>
      <c r="I2247" s="86" t="s">
        <v>20</v>
      </c>
      <c r="J2247" s="86" t="s">
        <v>69</v>
      </c>
      <c r="K2247" s="86" t="s">
        <v>21</v>
      </c>
      <c r="L2247" s="86" t="s">
        <v>22</v>
      </c>
      <c r="M2247" s="86" t="s">
        <v>73</v>
      </c>
      <c r="N2247" s="86" t="s">
        <v>189</v>
      </c>
      <c r="O2247" s="86" t="s">
        <v>23</v>
      </c>
      <c r="P2247" s="86" t="s">
        <v>190</v>
      </c>
      <c r="Q2247" s="86" t="s">
        <v>24</v>
      </c>
      <c r="R2247" s="86" t="s">
        <v>191</v>
      </c>
    </row>
    <row r="2248" spans="2:18" s="111" customFormat="1" ht="15.75" hidden="1">
      <c r="B2248" s="33" t="s">
        <v>132</v>
      </c>
      <c r="C2248" s="165">
        <f aca="true" t="shared" si="227" ref="C2248:H2248">IF(SUM(D2193,D2199,D2205,D2211,D2217,D2223)=0,NA(),D2193/SUM(D2193,D2199,D2205,D2211,D2217,D2223))</f>
        <v>0.05715998800839413</v>
      </c>
      <c r="D2248" s="165">
        <f t="shared" si="227"/>
        <v>0.0535279805352798</v>
      </c>
      <c r="E2248" s="165">
        <f t="shared" si="227"/>
        <v>0</v>
      </c>
      <c r="F2248" s="165">
        <f t="shared" si="227"/>
        <v>0.0707070707070707</v>
      </c>
      <c r="G2248" s="165">
        <f t="shared" si="227"/>
        <v>0</v>
      </c>
      <c r="H2248" s="165" t="e">
        <f t="shared" si="227"/>
        <v>#N/A</v>
      </c>
      <c r="I2248" s="165" t="e">
        <f>NA()</f>
        <v>#N/A</v>
      </c>
      <c r="J2248" s="165">
        <f>IF(SUM(K2193,K2199,K2205,K2211,K2217,K2223)=0,NA(),K2193/SUM(K2193,K2199,K2205,K2211,K2217,K2223))</f>
        <v>0.109375</v>
      </c>
      <c r="K2248" s="165">
        <f>IF(SUM(L2193,L2199,L2205,L2211,L2217,L2223)=0,NA(),L2193/SUM(L2193,L2199,L2205,L2211,L2217,L2223))</f>
        <v>0.08163265306122448</v>
      </c>
      <c r="L2248" s="165" t="e">
        <f>IF(SUM(M2193,M2199,M2205,M2211,M2217,M2223)=0,NA(),M2193/SUM(M2193,M2199,M2205,M2211,M2217,M2223))</f>
        <v>#N/A</v>
      </c>
      <c r="M2248" s="165" t="e">
        <f>IF(SUM(N2193,N2199,N2205,N2211,N2217,N2223)=0,NA(),N2193/SUM(N2193,N2199,N2205,N2211,N2217,N2223))</f>
        <v>#N/A</v>
      </c>
      <c r="N2248" s="165" t="e">
        <f>NA()</f>
        <v>#N/A</v>
      </c>
      <c r="O2248" s="165" t="e">
        <f>NA()</f>
        <v>#N/A</v>
      </c>
      <c r="P2248" s="165">
        <f>IF(SUM(Q2193,Q2199,Q2205,Q2211,Q2217,Q2223)=0,NA(),Q2193/SUM(Q2193,Q2199,Q2205,Q2211,Q2217,Q2223))</f>
        <v>0.058925476603119586</v>
      </c>
      <c r="Q2248" s="165">
        <f>IF(SUM(R2193,R2199,R2205,R2211,R2217,R2223)=0,NA(),R2193/SUM(R2193,R2199,R2205,R2211,R2217,R2223))</f>
        <v>0.04950495049504951</v>
      </c>
      <c r="R2248" s="165" t="e">
        <f>NA()</f>
        <v>#N/A</v>
      </c>
    </row>
    <row r="2249" spans="2:18" s="111" customFormat="1" ht="15.75" hidden="1">
      <c r="B2249" s="33" t="s">
        <v>133</v>
      </c>
      <c r="C2249" s="165">
        <f aca="true" t="shared" si="228" ref="C2249:R2249">IF(SUM(D2193,D2199,D2205,D2211,D2217,D2223)=0,NA(),D2199/SUM(D2193,D2199,D2205,D2211,D2217,D2223))</f>
        <v>0.5959828120315779</v>
      </c>
      <c r="D2249" s="165">
        <f t="shared" si="228"/>
        <v>0.5969180859691808</v>
      </c>
      <c r="E2249" s="165">
        <f t="shared" si="228"/>
        <v>1</v>
      </c>
      <c r="F2249" s="165">
        <f t="shared" si="228"/>
        <v>0.6363636363636364</v>
      </c>
      <c r="G2249" s="165">
        <f t="shared" si="228"/>
        <v>0.5454545454545454</v>
      </c>
      <c r="H2249" s="165" t="e">
        <f t="shared" si="228"/>
        <v>#N/A</v>
      </c>
      <c r="I2249" s="165">
        <f t="shared" si="228"/>
        <v>1</v>
      </c>
      <c r="J2249" s="165">
        <f t="shared" si="228"/>
        <v>0.546875</v>
      </c>
      <c r="K2249" s="165">
        <f t="shared" si="228"/>
        <v>0.6530612244897959</v>
      </c>
      <c r="L2249" s="165" t="e">
        <f t="shared" si="228"/>
        <v>#N/A</v>
      </c>
      <c r="M2249" s="165" t="e">
        <f t="shared" si="228"/>
        <v>#N/A</v>
      </c>
      <c r="N2249" s="165">
        <f t="shared" si="228"/>
        <v>0.7916666666666666</v>
      </c>
      <c r="O2249" s="165">
        <f t="shared" si="228"/>
        <v>0.9381443298969072</v>
      </c>
      <c r="P2249" s="165">
        <f t="shared" si="228"/>
        <v>0.4662045060658579</v>
      </c>
      <c r="Q2249" s="165">
        <f t="shared" si="228"/>
        <v>0.6584158415841584</v>
      </c>
      <c r="R2249" s="165">
        <f t="shared" si="228"/>
        <v>1</v>
      </c>
    </row>
    <row r="2250" spans="2:18" s="111" customFormat="1" ht="15.75" hidden="1">
      <c r="B2250" s="33" t="s">
        <v>134</v>
      </c>
      <c r="C2250" s="165">
        <f>IF(SUM(D2193,D2199,D2205,D2211,D2217,D2223)=0,NA(),D2205/SUM(D2193,D2199,D2205,D2211,D2217,D2223))</f>
        <v>0.2550214849605276</v>
      </c>
      <c r="D2250" s="165">
        <f>IF(SUM(E2193,E2199,E2205,E2211,E2217,E2223)=0,NA(),E2205/SUM(E2193,E2199,E2205,E2211,E2217,E2223))</f>
        <v>0.28791565287915655</v>
      </c>
      <c r="E2250" s="165" t="e">
        <f>NA()</f>
        <v>#N/A</v>
      </c>
      <c r="F2250" s="165">
        <f>IF(SUM(G2193,G2199,G2205,G2211,G2217,G2223)=0,NA(),G2205/SUM(G2193,G2199,G2205,G2211,G2217,G2223))</f>
        <v>0.0707070707070707</v>
      </c>
      <c r="G2250" s="165">
        <f>IF(SUM(H2193,H2199,H2205,H2211,H2217,H2223)=0,NA(),H2205/SUM(H2193,H2199,H2205,H2211,H2217,H2223))</f>
        <v>0.45454545454545453</v>
      </c>
      <c r="H2250" s="165" t="e">
        <f>IF(SUM(I2193,I2199,I2205,I2211,I2217,I2223)=0,NA(),I2205/SUM(I2193,I2199,I2205,I2211,I2217,I2223))</f>
        <v>#N/A</v>
      </c>
      <c r="I2250" s="165" t="e">
        <f>NA()</f>
        <v>#N/A</v>
      </c>
      <c r="J2250" s="165">
        <f aca="true" t="shared" si="229" ref="J2250:Q2250">IF(SUM(K2193,K2199,K2205,K2211,K2217,K2223)=0,NA(),K2205/SUM(K2193,K2199,K2205,K2211,K2217,K2223))</f>
        <v>0.25</v>
      </c>
      <c r="K2250" s="165">
        <f t="shared" si="229"/>
        <v>0.16326530612244897</v>
      </c>
      <c r="L2250" s="165" t="e">
        <f t="shared" si="229"/>
        <v>#N/A</v>
      </c>
      <c r="M2250" s="165" t="e">
        <f t="shared" si="229"/>
        <v>#N/A</v>
      </c>
      <c r="N2250" s="165">
        <f t="shared" si="229"/>
        <v>0.20833333333333334</v>
      </c>
      <c r="O2250" s="165">
        <f t="shared" si="229"/>
        <v>0.061855670103092786</v>
      </c>
      <c r="P2250" s="165">
        <f t="shared" si="229"/>
        <v>0.43674176776429807</v>
      </c>
      <c r="Q2250" s="165">
        <f t="shared" si="229"/>
        <v>0.21287128712871287</v>
      </c>
      <c r="R2250" s="165" t="e">
        <f>NA()</f>
        <v>#N/A</v>
      </c>
    </row>
    <row r="2251" spans="2:18" s="111" customFormat="1" ht="15.75" hidden="1">
      <c r="B2251" s="33" t="s">
        <v>135</v>
      </c>
      <c r="C2251" s="165">
        <f>IF(SUM(D2193,D2199,D2205,D2211,D2217,D2223)=0,NA(),D2211/SUM(D2193,D2199,D2205,D2211,D2217,D2223))</f>
        <v>0.05036474467872489</v>
      </c>
      <c r="D2251" s="165">
        <f>IF(SUM(E2193,E2199,E2205,E2211,E2217,E2223)=0,NA(),E2211/SUM(E2193,E2199,E2205,E2211,E2217,E2223))</f>
        <v>0.040551500405515</v>
      </c>
      <c r="E2251" s="165">
        <f>IF(SUM(F2193,F2199,F2205,F2211,F2217,F2223)=0,NA(),F2211/SUM(F2193,F2199,F2205,F2211,F2217,F2223))</f>
        <v>0</v>
      </c>
      <c r="F2251" s="165">
        <f>IF(SUM(G2193,G2199,G2205,G2211,G2217,G2223)=0,NA(),G2211/SUM(G2193,G2199,G2205,G2211,G2217,G2223))</f>
        <v>0.12121212121212122</v>
      </c>
      <c r="G2251" s="165" t="e">
        <f>NA()</f>
        <v>#N/A</v>
      </c>
      <c r="H2251" s="165" t="e">
        <f>IF(SUM(I2193,I2199,I2205,I2211,I2217,I2223)=0,NA(),I2211/SUM(I2193,I2199,I2205,I2211,I2217,I2223))</f>
        <v>#N/A</v>
      </c>
      <c r="I2251" s="165" t="e">
        <f>NA()</f>
        <v>#N/A</v>
      </c>
      <c r="J2251" s="165" t="e">
        <f>NA()</f>
        <v>#N/A</v>
      </c>
      <c r="K2251" s="165">
        <f>IF(SUM(L2193,L2199,L2205,L2211,L2217,L2223)=0,NA(),L2211/SUM(L2193,L2199,L2205,L2211,L2217,L2223))</f>
        <v>0.05102040816326531</v>
      </c>
      <c r="L2251" s="165" t="e">
        <f>IF(SUM(M2193,M2199,M2205,M2211,M2217,M2223)=0,NA(),M2211/SUM(M2193,M2199,M2205,M2211,M2217,M2223))</f>
        <v>#N/A</v>
      </c>
      <c r="M2251" s="165" t="e">
        <f>IF(SUM(N2193,N2199,N2205,N2211,N2217,N2223)=0,NA(),N2211/SUM(N2193,N2199,N2205,N2211,N2217,N2223))</f>
        <v>#N/A</v>
      </c>
      <c r="N2251" s="165" t="e">
        <f>NA()</f>
        <v>#N/A</v>
      </c>
      <c r="O2251" s="165" t="e">
        <f>NA()</f>
        <v>#N/A</v>
      </c>
      <c r="P2251" s="165">
        <f>IF(SUM(Q2193,Q2199,Q2205,Q2211,Q2217,Q2223)=0,NA(),Q2211/SUM(Q2193,Q2199,Q2205,Q2211,Q2217,Q2223))</f>
        <v>0.038128249566724434</v>
      </c>
      <c r="Q2251" s="165">
        <f>IF(SUM(R2193,R2199,R2205,R2211,R2217,R2223)=0,NA(),R2211/SUM(R2193,R2199,R2205,R2211,R2217,R2223))</f>
        <v>0.054455445544554455</v>
      </c>
      <c r="R2251" s="165" t="e">
        <f>NA()</f>
        <v>#N/A</v>
      </c>
    </row>
    <row r="2252" spans="2:18" s="111" customFormat="1" ht="15.75" hidden="1">
      <c r="B2252" s="33" t="s">
        <v>136</v>
      </c>
      <c r="C2252" s="165">
        <f aca="true" t="shared" si="230" ref="C2252:I2252">IF(SUM(D2193,D2199,D2205,D2211,D2217,D2223)=0,NA(),D2217/SUM(D2193,D2199,D2205,D2211,D2217,D2223))</f>
        <v>0.00349755171380034</v>
      </c>
      <c r="D2252" s="165">
        <f t="shared" si="230"/>
        <v>0</v>
      </c>
      <c r="E2252" s="165">
        <f t="shared" si="230"/>
        <v>0</v>
      </c>
      <c r="F2252" s="165">
        <f t="shared" si="230"/>
        <v>0</v>
      </c>
      <c r="G2252" s="165">
        <f t="shared" si="230"/>
        <v>0</v>
      </c>
      <c r="H2252" s="165" t="e">
        <f t="shared" si="230"/>
        <v>#N/A</v>
      </c>
      <c r="I2252" s="165">
        <f t="shared" si="230"/>
        <v>0</v>
      </c>
      <c r="J2252" s="165" t="e">
        <f>NA()</f>
        <v>#N/A</v>
      </c>
      <c r="K2252" s="165">
        <f>IF(SUM(L2193,L2199,L2205,L2211,L2217,L2223)=0,NA(),L2217/SUM(L2193,L2199,L2205,L2211,L2217,L2223))</f>
        <v>0</v>
      </c>
      <c r="L2252" s="165" t="e">
        <f>IF(SUM(M2193,M2199,M2205,M2211,M2217,M2223)=0,NA(),M2217/SUM(M2193,M2199,M2205,M2211,M2217,M2223))</f>
        <v>#N/A</v>
      </c>
      <c r="M2252" s="165" t="e">
        <f>IF(SUM(N2193,N2199,N2205,N2211,N2217,N2223)=0,NA(),N2217/SUM(N2193,N2199,N2205,N2211,N2217,N2223))</f>
        <v>#N/A</v>
      </c>
      <c r="N2252" s="165">
        <f>IF(SUM(O2193,O2199,O2205,O2211,O2217,O2223)=0,NA(),O2217/SUM(O2193,O2199,O2205,O2211,O2217,O2223))</f>
        <v>0</v>
      </c>
      <c r="O2252" s="165">
        <f>IF(SUM(P2193,P2199,P2205,P2211,P2217,P2223)=0,NA(),P2217/SUM(P2193,P2199,P2205,P2211,P2217,P2223))</f>
        <v>0</v>
      </c>
      <c r="P2252" s="165" t="e">
        <f>NA()</f>
        <v>#N/A</v>
      </c>
      <c r="Q2252" s="165" t="e">
        <f>NA()</f>
        <v>#N/A</v>
      </c>
      <c r="R2252" s="165">
        <f>IF(SUM(S2193,S2199,S2205,S2211,S2217,S2223)=0,NA(),S2217/SUM(S2193,S2199,S2205,S2211,S2217,S2223))</f>
        <v>0</v>
      </c>
    </row>
    <row r="2253" spans="2:18" s="111" customFormat="1" ht="15.75" hidden="1">
      <c r="B2253" s="33" t="s">
        <v>137</v>
      </c>
      <c r="C2253" s="165">
        <f>IF(SUM(D2193,D2199,D2205,D2211,D2217,D2223)=0,NA(),D2223/SUM(D2193,D2199,D2205,D2211,D2217,D2223))</f>
        <v>0.03797341860697512</v>
      </c>
      <c r="D2253" s="165">
        <f>IF(SUM(E2193,E2199,E2205,E2211,E2217,E2223)=0,NA(),E2223/SUM(E2193,E2199,E2205,E2211,E2217,E2223))</f>
        <v>0.021086780210867802</v>
      </c>
      <c r="E2253" s="165" t="e">
        <f>NA()</f>
        <v>#N/A</v>
      </c>
      <c r="F2253" s="165">
        <f aca="true" t="shared" si="231" ref="F2253:M2253">IF(SUM(G2193,G2199,G2205,G2211,G2217,G2223)=0,NA(),G2223/SUM(G2193,G2199,G2205,G2211,G2217,G2223))</f>
        <v>0.10101010101010101</v>
      </c>
      <c r="G2253" s="165">
        <f t="shared" si="231"/>
        <v>0</v>
      </c>
      <c r="H2253" s="165" t="e">
        <f t="shared" si="231"/>
        <v>#N/A</v>
      </c>
      <c r="I2253" s="165">
        <f t="shared" si="231"/>
        <v>0</v>
      </c>
      <c r="J2253" s="165">
        <f t="shared" si="231"/>
        <v>0.09375</v>
      </c>
      <c r="K2253" s="165">
        <f t="shared" si="231"/>
        <v>0.05102040816326531</v>
      </c>
      <c r="L2253" s="165" t="e">
        <f t="shared" si="231"/>
        <v>#N/A</v>
      </c>
      <c r="M2253" s="165" t="e">
        <f t="shared" si="231"/>
        <v>#N/A</v>
      </c>
      <c r="N2253" s="165" t="e">
        <f>NA()</f>
        <v>#N/A</v>
      </c>
      <c r="O2253" s="165" t="e">
        <f>NA()</f>
        <v>#N/A</v>
      </c>
      <c r="P2253" s="165" t="e">
        <f>NA()</f>
        <v>#N/A</v>
      </c>
      <c r="Q2253" s="165">
        <f>IF(SUM(R2193,R2199,R2205,R2211,R2217,R2223)=0,NA(),R2223/SUM(R2193,R2199,R2205,R2211,R2217,R2223))</f>
        <v>0.024752475247524754</v>
      </c>
      <c r="R2253" s="165">
        <f>IF(SUM(S2193,S2199,S2205,S2211,S2217,S2223)=0,NA(),S2223/SUM(S2193,S2199,S2205,S2211,S2217,S2223))</f>
        <v>0</v>
      </c>
    </row>
    <row r="2254" spans="2:18" s="111" customFormat="1" ht="15.75" hidden="1">
      <c r="B2254" s="33" t="s">
        <v>89</v>
      </c>
      <c r="C2254" s="165">
        <f aca="true" t="shared" si="232" ref="C2254:R2254">IF(SUM(D2193,D2199,D2205,D2211,D2217,D2223)=0,NA(),SUM(D2193,D2199,D2205,D2211)/SUM(D2193,D2199,D2205,D2211,D2217,D2223))</f>
        <v>0.9585290296792246</v>
      </c>
      <c r="D2254" s="165">
        <f t="shared" si="232"/>
        <v>0.9789132197891321</v>
      </c>
      <c r="E2254" s="165">
        <f t="shared" si="232"/>
        <v>1</v>
      </c>
      <c r="F2254" s="165">
        <f t="shared" si="232"/>
        <v>0.898989898989899</v>
      </c>
      <c r="G2254" s="165">
        <f t="shared" si="232"/>
        <v>1</v>
      </c>
      <c r="H2254" s="165" t="e">
        <f t="shared" si="232"/>
        <v>#N/A</v>
      </c>
      <c r="I2254" s="165">
        <f t="shared" si="232"/>
        <v>1</v>
      </c>
      <c r="J2254" s="165">
        <f t="shared" si="232"/>
        <v>0.90625</v>
      </c>
      <c r="K2254" s="165">
        <f t="shared" si="232"/>
        <v>0.9489795918367347</v>
      </c>
      <c r="L2254" s="165" t="e">
        <f t="shared" si="232"/>
        <v>#N/A</v>
      </c>
      <c r="M2254" s="165" t="e">
        <f t="shared" si="232"/>
        <v>#N/A</v>
      </c>
      <c r="N2254" s="165">
        <f t="shared" si="232"/>
        <v>1</v>
      </c>
      <c r="O2254" s="165">
        <f t="shared" si="232"/>
        <v>1</v>
      </c>
      <c r="P2254" s="165">
        <f t="shared" si="232"/>
        <v>1</v>
      </c>
      <c r="Q2254" s="165">
        <f t="shared" si="232"/>
        <v>0.9752475247524752</v>
      </c>
      <c r="R2254" s="165">
        <f t="shared" si="232"/>
        <v>1</v>
      </c>
    </row>
    <row r="2255" s="111" customFormat="1" ht="15.75" hidden="1"/>
    <row r="2256" s="111" customFormat="1" ht="15.75" hidden="1">
      <c r="B2256" s="144" t="s">
        <v>368</v>
      </c>
    </row>
    <row r="2257" spans="2:18" s="111" customFormat="1" ht="15.75" hidden="1">
      <c r="B2257" s="33"/>
      <c r="C2257" s="184" t="s">
        <v>74</v>
      </c>
      <c r="D2257" s="86" t="s">
        <v>172</v>
      </c>
      <c r="E2257" s="86" t="s">
        <v>192</v>
      </c>
      <c r="F2257" s="86" t="s">
        <v>180</v>
      </c>
      <c r="G2257" s="86" t="s">
        <v>181</v>
      </c>
      <c r="H2257" s="86" t="s">
        <v>26</v>
      </c>
      <c r="I2257" s="86" t="s">
        <v>20</v>
      </c>
      <c r="J2257" s="86" t="s">
        <v>69</v>
      </c>
      <c r="K2257" s="86" t="s">
        <v>21</v>
      </c>
      <c r="L2257" s="86" t="s">
        <v>22</v>
      </c>
      <c r="M2257" s="86" t="s">
        <v>73</v>
      </c>
      <c r="N2257" s="86" t="s">
        <v>189</v>
      </c>
      <c r="O2257" s="86" t="s">
        <v>23</v>
      </c>
      <c r="P2257" s="86" t="s">
        <v>190</v>
      </c>
      <c r="Q2257" s="86" t="s">
        <v>24</v>
      </c>
      <c r="R2257" s="86" t="s">
        <v>191</v>
      </c>
    </row>
    <row r="2258" spans="2:18" s="111" customFormat="1" ht="15.75" hidden="1">
      <c r="B2258" s="33" t="s">
        <v>132</v>
      </c>
      <c r="C2258" s="33">
        <f>D2194/SUM(D2194,D2200,D2206,D2212,D2218,D2224)</f>
        <v>0.10320557022486083</v>
      </c>
      <c r="D2258" s="33">
        <f>E2194/SUM(E2194,E2200,E2206,E2212,E2218,E2224)</f>
        <v>0.09082236214462888</v>
      </c>
      <c r="E2258" s="33" t="e">
        <f>NA()</f>
        <v>#N/A</v>
      </c>
      <c r="F2258" s="33">
        <f>G2194/SUM(G2194,G2200,G2206,G2212,G2218,G2224)</f>
        <v>0.050090890729145625</v>
      </c>
      <c r="G2258" s="33">
        <f>H2194/SUM(H2194,H2200,H2206,H2212,H2218,H2224)</f>
        <v>0.19306930693069307</v>
      </c>
      <c r="H2258" s="33" t="e">
        <f>NA()</f>
        <v>#N/A</v>
      </c>
      <c r="I2258" s="33">
        <f aca="true" t="shared" si="233" ref="I2258:R2258">J2194/SUM(J2194,J2200,J2206,J2212,J2218,J2224)</f>
        <v>0.12653061224489795</v>
      </c>
      <c r="J2258" s="33">
        <f t="shared" si="233"/>
        <v>0.10493531384762818</v>
      </c>
      <c r="K2258" s="33">
        <f t="shared" si="233"/>
        <v>0.11530815109343936</v>
      </c>
      <c r="L2258" s="33" t="e">
        <f t="shared" si="233"/>
        <v>#VALUE!</v>
      </c>
      <c r="M2258" s="33">
        <f t="shared" si="233"/>
        <v>0.10294117647058823</v>
      </c>
      <c r="N2258" s="33">
        <f t="shared" si="233"/>
        <v>0.11894273127753303</v>
      </c>
      <c r="O2258" s="33">
        <f t="shared" si="233"/>
        <v>0.14751552795031056</v>
      </c>
      <c r="P2258" s="33">
        <f t="shared" si="233"/>
        <v>0.2692307692307692</v>
      </c>
      <c r="Q2258" s="33">
        <f t="shared" si="233"/>
        <v>0.12325581395348838</v>
      </c>
      <c r="R2258" s="33">
        <f t="shared" si="233"/>
        <v>0.13793103448275862</v>
      </c>
    </row>
    <row r="2259" spans="2:18" s="111" customFormat="1" ht="15.75" hidden="1">
      <c r="B2259" s="33" t="s">
        <v>133</v>
      </c>
      <c r="C2259" s="33">
        <f aca="true" t="shared" si="234" ref="C2259:R2259">D2200/SUM(D2194,D2200,D2206,D2212,D2218,D2224)</f>
        <v>0.5186935535410956</v>
      </c>
      <c r="D2259" s="33">
        <f t="shared" si="234"/>
        <v>0.5738408700629651</v>
      </c>
      <c r="E2259" s="33">
        <f t="shared" si="234"/>
        <v>0.5857142857142857</v>
      </c>
      <c r="F2259" s="33">
        <f t="shared" si="234"/>
        <v>0.5748333669965664</v>
      </c>
      <c r="G2259" s="33">
        <f t="shared" si="234"/>
        <v>0.5445544554455446</v>
      </c>
      <c r="H2259" s="33">
        <f t="shared" si="234"/>
        <v>0.6511627906976745</v>
      </c>
      <c r="I2259" s="33">
        <f t="shared" si="234"/>
        <v>0.49795918367346936</v>
      </c>
      <c r="J2259" s="33">
        <f t="shared" si="234"/>
        <v>0.5970292285577384</v>
      </c>
      <c r="K2259" s="33">
        <f t="shared" si="234"/>
        <v>0.5009940357852882</v>
      </c>
      <c r="L2259" s="33">
        <f t="shared" si="234"/>
        <v>0.40625</v>
      </c>
      <c r="M2259" s="33">
        <f t="shared" si="234"/>
        <v>0.6323529411764706</v>
      </c>
      <c r="N2259" s="33">
        <f t="shared" si="234"/>
        <v>0.5242290748898678</v>
      </c>
      <c r="O2259" s="33">
        <f t="shared" si="234"/>
        <v>0.6909937888198758</v>
      </c>
      <c r="P2259" s="33">
        <f t="shared" si="234"/>
        <v>0.44358974358974357</v>
      </c>
      <c r="Q2259" s="33">
        <f t="shared" si="234"/>
        <v>0.6023255813953489</v>
      </c>
      <c r="R2259" s="33">
        <f t="shared" si="234"/>
        <v>0.7586206896551724</v>
      </c>
    </row>
    <row r="2260" spans="2:18" s="111" customFormat="1" ht="15.75" hidden="1">
      <c r="B2260" s="33" t="s">
        <v>134</v>
      </c>
      <c r="C2260" s="33">
        <f>D2206/SUM(D2194,D2200,D2206,D2212,D2218,D2224)</f>
        <v>0.07946652315040616</v>
      </c>
      <c r="D2260" s="33">
        <f>E2206/SUM(E2194,E2200,E2206,E2212,E2218,E2224)</f>
        <v>0.022228582331616103</v>
      </c>
      <c r="E2260" s="33">
        <f>F2206/SUM(F2194,F2200,F2206,F2212,F2218,F2224)</f>
        <v>0.1</v>
      </c>
      <c r="F2260" s="33">
        <f>G2206/SUM(G2194,G2200,G2206,G2212,G2218,G2224)</f>
        <v>0.011310846293678045</v>
      </c>
      <c r="G2260" s="33">
        <f>H2206/SUM(H2194,H2200,H2206,H2212,H2218,H2224)</f>
        <v>0.13366336633663367</v>
      </c>
      <c r="H2260" s="33" t="e">
        <f>NA()</f>
        <v>#N/A</v>
      </c>
      <c r="I2260" s="33" t="e">
        <f>NA()</f>
        <v>#N/A</v>
      </c>
      <c r="J2260" s="33">
        <f>K2206/SUM(K2194,K2200,K2206,K2212,K2218,K2224)</f>
        <v>0.020124580737901295</v>
      </c>
      <c r="K2260" s="33">
        <f>L2206/SUM(L2194,L2200,L2206,L2212,L2218,L2224)</f>
        <v>0.05864811133200795</v>
      </c>
      <c r="L2260" s="33">
        <f>M2206/SUM(M2194,M2200,M2206,M2212,M2218,M2224)</f>
        <v>0</v>
      </c>
      <c r="M2260" s="33" t="e">
        <f>NA()</f>
        <v>#N/A</v>
      </c>
      <c r="N2260" s="33">
        <f>O2206/SUM(O2194,O2200,O2206,O2212,O2218,O2224)</f>
        <v>0.048458149779735685</v>
      </c>
      <c r="O2260" s="33" t="e">
        <f>NA()</f>
        <v>#N/A</v>
      </c>
      <c r="P2260" s="33">
        <f>Q2206/SUM(Q2194,Q2200,Q2206,Q2212,Q2218,Q2224)</f>
        <v>0.04358974358974359</v>
      </c>
      <c r="Q2260" s="33">
        <f>R2206/SUM(R2194,R2200,R2206,R2212,R2218,R2224)</f>
        <v>0.03255813953488372</v>
      </c>
      <c r="R2260" s="33" t="e">
        <f>NA()</f>
        <v>#N/A</v>
      </c>
    </row>
    <row r="2261" spans="2:18" s="111" customFormat="1" ht="15.75" hidden="1">
      <c r="B2261" s="33" t="s">
        <v>135</v>
      </c>
      <c r="C2261" s="33">
        <f aca="true" t="shared" si="235" ref="C2261:Q2261">D2212/SUM(D2194,D2200,D2206,D2212,D2218,D2224)</f>
        <v>0.1364721909214753</v>
      </c>
      <c r="D2261" s="33">
        <f t="shared" si="235"/>
        <v>0.1345163136805953</v>
      </c>
      <c r="E2261" s="33">
        <f t="shared" si="235"/>
        <v>0.08571428571428572</v>
      </c>
      <c r="F2261" s="33">
        <f t="shared" si="235"/>
        <v>0.14764694001211875</v>
      </c>
      <c r="G2261" s="33">
        <f t="shared" si="235"/>
        <v>0.12871287128712872</v>
      </c>
      <c r="H2261" s="33">
        <f t="shared" si="235"/>
        <v>0.16279069767441862</v>
      </c>
      <c r="I2261" s="33">
        <f t="shared" si="235"/>
        <v>0.15510204081632653</v>
      </c>
      <c r="J2261" s="33">
        <f t="shared" si="235"/>
        <v>0.1020603737422137</v>
      </c>
      <c r="K2261" s="33">
        <f t="shared" si="235"/>
        <v>0.15208747514910537</v>
      </c>
      <c r="L2261" s="33">
        <f t="shared" si="235"/>
        <v>0.4375</v>
      </c>
      <c r="M2261" s="33">
        <f t="shared" si="235"/>
        <v>0.10294117647058823</v>
      </c>
      <c r="N2261" s="33">
        <f t="shared" si="235"/>
        <v>0.14096916299559473</v>
      </c>
      <c r="O2261" s="33">
        <f t="shared" si="235"/>
        <v>0.09316770186335403</v>
      </c>
      <c r="P2261" s="33">
        <f t="shared" si="235"/>
        <v>0.16153846153846155</v>
      </c>
      <c r="Q2261" s="33">
        <f t="shared" si="235"/>
        <v>0.13953488372093023</v>
      </c>
      <c r="R2261" s="33" t="e">
        <f>NA()</f>
        <v>#N/A</v>
      </c>
    </row>
    <row r="2262" spans="2:18" s="111" customFormat="1" ht="15.75" hidden="1">
      <c r="B2262" s="33" t="s">
        <v>136</v>
      </c>
      <c r="C2262" s="33">
        <f>D2218/SUM(D2194,D2200,D2206,D2212,D2218,D2224)</f>
        <v>0.01507761650885484</v>
      </c>
      <c r="D2262" s="33">
        <f>E2218/SUM(E2194,E2200,E2206,E2212,E2218,E2224)</f>
        <v>0.006296508299942759</v>
      </c>
      <c r="E2262" s="33" t="e">
        <f>NA()</f>
        <v>#N/A</v>
      </c>
      <c r="F2262" s="33">
        <f>G2218/SUM(G2194,G2200,G2206,G2212,G2218,G2224)</f>
        <v>0.007069278933548778</v>
      </c>
      <c r="G2262" s="33" t="e">
        <f>NA()</f>
        <v>#N/A</v>
      </c>
      <c r="H2262" s="33">
        <f>I2218/SUM(I2194,I2200,I2206,I2212,I2218,I2224)</f>
        <v>0</v>
      </c>
      <c r="I2262" s="33" t="e">
        <f>NA()</f>
        <v>#N/A</v>
      </c>
      <c r="J2262" s="33">
        <f>K2218/SUM(K2194,K2200,K2206,K2212,K2218,K2224)</f>
        <v>0.008145663632007666</v>
      </c>
      <c r="K2262" s="33" t="e">
        <f>NA()</f>
        <v>#N/A</v>
      </c>
      <c r="L2262" s="33">
        <f>M2218/SUM(M2194,M2200,M2206,M2212,M2218,M2224)</f>
        <v>0</v>
      </c>
      <c r="M2262" s="33">
        <f>N2218/SUM(N2194,N2200,N2206,N2212,N2218,N2224)</f>
        <v>0</v>
      </c>
      <c r="N2262" s="33" t="e">
        <f>NA()</f>
        <v>#N/A</v>
      </c>
      <c r="O2262" s="33">
        <f>P2218/SUM(P2194,P2200,P2206,P2212,P2218,P2224)</f>
        <v>0.009316770186335404</v>
      </c>
      <c r="P2262" s="33">
        <f>Q2218/SUM(Q2194,Q2200,Q2206,Q2212,Q2218,Q2224)</f>
        <v>0.020512820512820513</v>
      </c>
      <c r="Q2262" s="33" t="e">
        <f>NA()</f>
        <v>#N/A</v>
      </c>
      <c r="R2262" s="33" t="e">
        <f>NA()</f>
        <v>#N/A</v>
      </c>
    </row>
    <row r="2263" spans="2:18" s="111" customFormat="1" ht="15.75" hidden="1">
      <c r="B2263" s="33" t="s">
        <v>137</v>
      </c>
      <c r="C2263" s="33">
        <f>D2224/SUM(D2194,D2200,D2206,D2212,D2218,D2224)</f>
        <v>0.1470845456533073</v>
      </c>
      <c r="D2263" s="33">
        <f>E2224/SUM(E2194,E2200,E2206,E2212,E2218,E2224)</f>
        <v>0.17229536348025187</v>
      </c>
      <c r="E2263" s="33">
        <f>F2224/SUM(F2194,F2200,F2206,F2212,F2218,F2224)</f>
        <v>0.22857142857142856</v>
      </c>
      <c r="F2263" s="33">
        <f>G2224/SUM(G2194,G2200,G2206,G2212,G2218,G2224)</f>
        <v>0.20904867703494243</v>
      </c>
      <c r="G2263" s="33" t="e">
        <f>NA()</f>
        <v>#N/A</v>
      </c>
      <c r="H2263" s="33">
        <f aca="true" t="shared" si="236" ref="H2263:R2263">I2224/SUM(I2194,I2200,I2206,I2212,I2218,I2224)</f>
        <v>0.18604651162790697</v>
      </c>
      <c r="I2263" s="33">
        <f t="shared" si="236"/>
        <v>0.22040816326530613</v>
      </c>
      <c r="J2263" s="33">
        <f t="shared" si="236"/>
        <v>0.16770483948251078</v>
      </c>
      <c r="K2263" s="33">
        <f t="shared" si="236"/>
        <v>0.17296222664015903</v>
      </c>
      <c r="L2263" s="33">
        <f t="shared" si="236"/>
        <v>0.15625</v>
      </c>
      <c r="M2263" s="33">
        <f t="shared" si="236"/>
        <v>0.16176470588235295</v>
      </c>
      <c r="N2263" s="33">
        <f t="shared" si="236"/>
        <v>0.16740088105726872</v>
      </c>
      <c r="O2263" s="33">
        <f t="shared" si="236"/>
        <v>0.059006211180124224</v>
      </c>
      <c r="P2263" s="33">
        <f t="shared" si="236"/>
        <v>0.06153846153846154</v>
      </c>
      <c r="Q2263" s="33">
        <f t="shared" si="236"/>
        <v>0.10232558139534884</v>
      </c>
      <c r="R2263" s="33">
        <f t="shared" si="236"/>
        <v>0.10344827586206896</v>
      </c>
    </row>
    <row r="2264" spans="2:18" s="111" customFormat="1" ht="15.75" hidden="1">
      <c r="B2264" s="33" t="s">
        <v>89</v>
      </c>
      <c r="C2264" s="33">
        <f aca="true" t="shared" si="237" ref="C2264:R2264">SUM(D2194,D2200,D2206,D2212)/SUM(D2194,D2200,D2206,D2212,D2218,D2224)</f>
        <v>0.8378378378378378</v>
      </c>
      <c r="D2264" s="33">
        <f t="shared" si="237"/>
        <v>0.8214081282198054</v>
      </c>
      <c r="E2264" s="33">
        <f t="shared" si="237"/>
        <v>0.7714285714285715</v>
      </c>
      <c r="F2264" s="33">
        <f t="shared" si="237"/>
        <v>0.7838820440315087</v>
      </c>
      <c r="G2264" s="33">
        <f t="shared" si="237"/>
        <v>1</v>
      </c>
      <c r="H2264" s="33">
        <f t="shared" si="237"/>
        <v>0.813953488372093</v>
      </c>
      <c r="I2264" s="33">
        <f t="shared" si="237"/>
        <v>0.7795918367346939</v>
      </c>
      <c r="J2264" s="33">
        <f t="shared" si="237"/>
        <v>0.8241494968854816</v>
      </c>
      <c r="K2264" s="33">
        <f t="shared" si="237"/>
        <v>0.827037773359841</v>
      </c>
      <c r="L2264" s="33">
        <f t="shared" si="237"/>
        <v>0.84375</v>
      </c>
      <c r="M2264" s="33">
        <f t="shared" si="237"/>
        <v>0.8382352941176471</v>
      </c>
      <c r="N2264" s="33">
        <f t="shared" si="237"/>
        <v>0.8325991189427313</v>
      </c>
      <c r="O2264" s="33">
        <f t="shared" si="237"/>
        <v>0.9316770186335404</v>
      </c>
      <c r="P2264" s="33">
        <f t="shared" si="237"/>
        <v>0.9179487179487179</v>
      </c>
      <c r="Q2264" s="33">
        <f t="shared" si="237"/>
        <v>0.8976744186046511</v>
      </c>
      <c r="R2264" s="33">
        <f t="shared" si="237"/>
        <v>0.896551724137931</v>
      </c>
    </row>
    <row r="2265" s="111" customFormat="1" ht="15.75" hidden="1"/>
    <row r="2266" s="111" customFormat="1" ht="15.75" hidden="1">
      <c r="B2266" s="144" t="s">
        <v>369</v>
      </c>
    </row>
    <row r="2267" spans="2:18" s="111" customFormat="1" ht="15.75" hidden="1">
      <c r="B2267" s="33"/>
      <c r="C2267" s="197" t="s">
        <v>74</v>
      </c>
      <c r="D2267" s="86" t="s">
        <v>172</v>
      </c>
      <c r="E2267" s="86" t="s">
        <v>192</v>
      </c>
      <c r="F2267" s="86" t="s">
        <v>180</v>
      </c>
      <c r="G2267" s="86" t="s">
        <v>181</v>
      </c>
      <c r="H2267" s="86" t="s">
        <v>26</v>
      </c>
      <c r="I2267" s="86" t="s">
        <v>20</v>
      </c>
      <c r="J2267" s="86" t="s">
        <v>69</v>
      </c>
      <c r="K2267" s="86" t="s">
        <v>21</v>
      </c>
      <c r="L2267" s="86" t="s">
        <v>22</v>
      </c>
      <c r="M2267" s="86" t="s">
        <v>73</v>
      </c>
      <c r="N2267" s="86" t="s">
        <v>189</v>
      </c>
      <c r="O2267" s="86" t="s">
        <v>23</v>
      </c>
      <c r="P2267" s="86" t="s">
        <v>190</v>
      </c>
      <c r="Q2267" s="86" t="s">
        <v>24</v>
      </c>
      <c r="R2267" s="86" t="s">
        <v>191</v>
      </c>
    </row>
    <row r="2268" spans="2:18" s="111" customFormat="1" ht="15.75" hidden="1">
      <c r="B2268" s="33" t="s">
        <v>132</v>
      </c>
      <c r="C2268" s="33">
        <f>IF(SUM(D2195,D2201,D2207,D2213,D2219,D2225)=0,NA(),D2195/SUM(D2195,D2201,D2207,D2213,D2219,D2225))</f>
        <v>0.1614678899082569</v>
      </c>
      <c r="D2268" s="33">
        <f>IF(SUM(E2195,E2201,E2207,E2213,E2219,E2225)=0,NA(),E2195/SUM(E2195,E2201,E2207,E2213,E2219,E2225))</f>
        <v>0</v>
      </c>
      <c r="E2268" s="33" t="e">
        <f>IF(SUM(F2195,F2201,F2207,F2213,F2219,F2225)=0,NA(),F2195/SUM(F2195,F2201,F2207,F2213,F2219,F2225))</f>
        <v>#N/A</v>
      </c>
      <c r="F2268" s="33" t="e">
        <f>NA()</f>
        <v>#N/A</v>
      </c>
      <c r="G2268" s="33">
        <f>IF(SUM(H2195,H2201,H2207,H2213,H2219,H2225)=0,NA(),H2195/SUM(H2195,H2201,H2207,H2213,H2219,H2225))</f>
        <v>0</v>
      </c>
      <c r="H2268" s="33" t="e">
        <f>IF(SUM(I2195,I2201,I2207,I2213,I2219,I2225)=0,NA(),I2195/SUM(I2195,I2201,I2207,I2213,I2219,I2225))</f>
        <v>#N/A</v>
      </c>
      <c r="I2268" s="33" t="e">
        <f>IF(SUM(J2195,J2201,J2207,J2213,J2219,J2225)=0,NA(),J2195/SUM(J2195,J2201,J2207,J2213,J2219,J2225))</f>
        <v>#N/A</v>
      </c>
      <c r="J2268" s="33" t="e">
        <f>NA()</f>
        <v>#N/A</v>
      </c>
      <c r="K2268" s="33" t="e">
        <f>IF(SUM(L2195,L2201,L2207,L2213,L2219,L2225)=0,NA(),L2195/SUM(L2195,L2201,L2207,L2213,L2219,L2225))</f>
        <v>#N/A</v>
      </c>
      <c r="L2268" s="33" t="e">
        <f>IF(SUM(M2195,M2201,M2207,M2213,M2219,M2225)=0,NA(),M2195/SUM(M2195,M2201,M2207,M2213,M2219,M2225))</f>
        <v>#N/A</v>
      </c>
      <c r="M2268" s="33" t="e">
        <f>IF(SUM(N2195,N2201,N2207,N2213,N2219,N2225)=0,NA(),N2195/SUM(N2195,N2201,N2207,N2213,N2219,N2225))</f>
        <v>#N/A</v>
      </c>
      <c r="N2268" s="33" t="e">
        <f>IF(SUM(O2195,O2201,O2207,O2213,O2219,O2225)=0,NA(),O2195/SUM(O2195,O2201,O2207,O2213,O2219,O2225))</f>
        <v>#N/A</v>
      </c>
      <c r="O2268" s="33" t="e">
        <f>NA()</f>
        <v>#N/A</v>
      </c>
      <c r="P2268" s="33" t="e">
        <f>NA()</f>
        <v>#N/A</v>
      </c>
      <c r="Q2268" s="33">
        <f>IF(SUM(R2195,R2201,R2207,R2213,R2219,R2225)=0,NA(),R2195/SUM(R2195,R2201,R2207,R2213,R2219,R2225))</f>
        <v>0</v>
      </c>
      <c r="R2268" s="33" t="e">
        <f>IF(SUM(S2195,S2201,S2207,S2213,S2219,S2225)=0,NA(),S2195/SUM(S2195,S2201,S2207,S2213,S2219,S2225))</f>
        <v>#N/A</v>
      </c>
    </row>
    <row r="2269" spans="2:18" s="111" customFormat="1" ht="15.75" hidden="1">
      <c r="B2269" s="33" t="s">
        <v>133</v>
      </c>
      <c r="C2269" s="33">
        <f aca="true" t="shared" si="238" ref="C2269:R2269">IF(SUM(D2195,D2201,D2207,D2213,D2219,D2225)=0,NA(),D2201/SUM(D2195,D2201,D2207,D2213,D2219,D2225))</f>
        <v>0.555045871559633</v>
      </c>
      <c r="D2269" s="33">
        <f t="shared" si="238"/>
        <v>0.7792207792207793</v>
      </c>
      <c r="E2269" s="33" t="e">
        <f t="shared" si="238"/>
        <v>#N/A</v>
      </c>
      <c r="F2269" s="33">
        <f t="shared" si="238"/>
        <v>0.43333333333333335</v>
      </c>
      <c r="G2269" s="33">
        <f t="shared" si="238"/>
        <v>1</v>
      </c>
      <c r="H2269" s="33" t="e">
        <f t="shared" si="238"/>
        <v>#N/A</v>
      </c>
      <c r="I2269" s="33" t="e">
        <f t="shared" si="238"/>
        <v>#N/A</v>
      </c>
      <c r="J2269" s="33">
        <f t="shared" si="238"/>
        <v>1</v>
      </c>
      <c r="K2269" s="33" t="e">
        <f t="shared" si="238"/>
        <v>#N/A</v>
      </c>
      <c r="L2269" s="33" t="e">
        <f t="shared" si="238"/>
        <v>#N/A</v>
      </c>
      <c r="M2269" s="33" t="e">
        <f t="shared" si="238"/>
        <v>#N/A</v>
      </c>
      <c r="N2269" s="33" t="e">
        <f t="shared" si="238"/>
        <v>#N/A</v>
      </c>
      <c r="O2269" s="33">
        <f t="shared" si="238"/>
        <v>1</v>
      </c>
      <c r="P2269" s="33">
        <f t="shared" si="238"/>
        <v>1</v>
      </c>
      <c r="Q2269" s="33">
        <f t="shared" si="238"/>
        <v>1</v>
      </c>
      <c r="R2269" s="33" t="e">
        <f t="shared" si="238"/>
        <v>#N/A</v>
      </c>
    </row>
    <row r="2270" spans="2:18" s="111" customFormat="1" ht="15.75" hidden="1">
      <c r="B2270" s="33" t="s">
        <v>134</v>
      </c>
      <c r="C2270" s="33">
        <f>IF(SUM(D2195,D2201,D2207,D2213,D2219,D2225)=0,NA(),D2207/SUM(D2195,D2201,D2207,D2213,D2219,D2225))</f>
        <v>0.0944954128440367</v>
      </c>
      <c r="D2270" s="33">
        <f>IF(SUM(E2195,E2201,E2207,E2213,E2219,E2225)=0,NA(),E2207/SUM(E2195,E2201,E2207,E2213,E2219,E2225))</f>
        <v>0</v>
      </c>
      <c r="E2270" s="33" t="e">
        <f>IF(SUM(F2195,F2201,F2207,F2213,F2219,F2225)=0,NA(),F2207/SUM(F2195,F2201,F2207,F2213,F2219,F2225))</f>
        <v>#N/A</v>
      </c>
      <c r="F2270" s="33" t="e">
        <f>NA()</f>
        <v>#N/A</v>
      </c>
      <c r="G2270" s="33" t="e">
        <f>NA()</f>
        <v>#N/A</v>
      </c>
      <c r="H2270" s="33" t="e">
        <f aca="true" t="shared" si="239" ref="H2270:P2270">IF(SUM(I2195,I2201,I2207,I2213,I2219,I2225)=0,NA(),I2207/SUM(I2195,I2201,I2207,I2213,I2219,I2225))</f>
        <v>#N/A</v>
      </c>
      <c r="I2270" s="33" t="e">
        <f t="shared" si="239"/>
        <v>#N/A</v>
      </c>
      <c r="J2270" s="33">
        <f t="shared" si="239"/>
        <v>0</v>
      </c>
      <c r="K2270" s="33" t="e">
        <f t="shared" si="239"/>
        <v>#N/A</v>
      </c>
      <c r="L2270" s="33" t="e">
        <f t="shared" si="239"/>
        <v>#N/A</v>
      </c>
      <c r="M2270" s="33" t="e">
        <f t="shared" si="239"/>
        <v>#N/A</v>
      </c>
      <c r="N2270" s="33" t="e">
        <f t="shared" si="239"/>
        <v>#N/A</v>
      </c>
      <c r="O2270" s="33">
        <f t="shared" si="239"/>
        <v>0</v>
      </c>
      <c r="P2270" s="33">
        <f t="shared" si="239"/>
        <v>0</v>
      </c>
      <c r="Q2270" s="33" t="e">
        <f>NA()</f>
        <v>#N/A</v>
      </c>
      <c r="R2270" s="33" t="e">
        <f>IF(SUM(S2195,S2201,S2207,S2213,S2219,S2225)=0,NA(),S2207/SUM(S2195,S2201,S2207,S2213,S2219,S2225))</f>
        <v>#N/A</v>
      </c>
    </row>
    <row r="2271" spans="2:18" s="111" customFormat="1" ht="15.75" hidden="1">
      <c r="B2271" s="33" t="s">
        <v>135</v>
      </c>
      <c r="C2271" s="33">
        <f>IF(SUM(D2195,D2201,D2207,D2213,D2219,D2225)=0,NA(),D2213/SUM(D2195,D2201,D2207,D2213,D2219,D2225))</f>
        <v>0.0798165137614679</v>
      </c>
      <c r="D2271" s="33">
        <f>IF(SUM(E2195,E2201,E2207,E2213,E2219,E2225)=0,NA(),E2213/SUM(E2195,E2201,E2207,E2213,E2219,E2225))</f>
        <v>0.11688311688311688</v>
      </c>
      <c r="E2271" s="33" t="e">
        <f>IF(SUM(F2195,F2201,F2207,F2213,F2219,F2225)=0,NA(),F2213/SUM(F2195,F2201,F2207,F2213,F2219,F2225))</f>
        <v>#N/A</v>
      </c>
      <c r="F2271" s="33">
        <f>IF(SUM(G2195,G2201,G2207,G2213,G2219,G2225)=0,NA(),G2213/SUM(G2195,G2201,G2207,G2213,G2219,G2225))</f>
        <v>0.3</v>
      </c>
      <c r="G2271" s="33" t="e">
        <f>NA()</f>
        <v>#N/A</v>
      </c>
      <c r="H2271" s="33" t="e">
        <f>IF(SUM(I2195,I2201,I2207,I2213,I2219,I2225)=0,NA(),I2213/SUM(I2195,I2201,I2207,I2213,I2219,I2225))</f>
        <v>#N/A</v>
      </c>
      <c r="I2271" s="33" t="e">
        <f>IF(SUM(J2195,J2201,J2207,J2213,J2219,J2225)=0,NA(),J2213/SUM(J2195,J2201,J2207,J2213,J2219,J2225))</f>
        <v>#N/A</v>
      </c>
      <c r="J2271" s="33" t="e">
        <f>NA()</f>
        <v>#N/A</v>
      </c>
      <c r="K2271" s="33" t="e">
        <f>IF(SUM(L2195,L2201,L2207,L2213,L2219,L2225)=0,NA(),L2213/SUM(L2195,L2201,L2207,L2213,L2219,L2225))</f>
        <v>#N/A</v>
      </c>
      <c r="L2271" s="33" t="e">
        <f>IF(SUM(M2195,M2201,M2207,M2213,M2219,M2225)=0,NA(),M2213/SUM(M2195,M2201,M2207,M2213,M2219,M2225))</f>
        <v>#N/A</v>
      </c>
      <c r="M2271" s="33" t="e">
        <f>IF(SUM(N2195,N2201,N2207,N2213,N2219,N2225)=0,NA(),N2213/SUM(N2195,N2201,N2207,N2213,N2219,N2225))</f>
        <v>#N/A</v>
      </c>
      <c r="N2271" s="33" t="e">
        <f>IF(SUM(O2195,O2201,O2207,O2213,O2219,O2225)=0,NA(),O2213/SUM(O2195,O2201,O2207,O2213,O2219,O2225))</f>
        <v>#N/A</v>
      </c>
      <c r="O2271" s="33" t="e">
        <f>NA()</f>
        <v>#N/A</v>
      </c>
      <c r="P2271" s="33">
        <f>IF(SUM(Q2195,Q2201,Q2207,Q2213,Q2219,Q2225)=0,NA(),Q2213/SUM(Q2195,Q2201,Q2207,Q2213,Q2219,Q2225))</f>
        <v>0</v>
      </c>
      <c r="Q2271" s="33">
        <f>IF(SUM(R2195,R2201,R2207,R2213,R2219,R2225)=0,NA(),R2213/SUM(R2195,R2201,R2207,R2213,R2219,R2225))</f>
        <v>0</v>
      </c>
      <c r="R2271" s="33" t="e">
        <f>IF(SUM(S2195,S2201,S2207,S2213,S2219,S2225)=0,NA(),S2213/SUM(S2195,S2201,S2207,S2213,S2219,S2225))</f>
        <v>#N/A</v>
      </c>
    </row>
    <row r="2272" spans="2:18" s="111" customFormat="1" ht="15.75" hidden="1">
      <c r="B2272" s="33" t="s">
        <v>136</v>
      </c>
      <c r="C2272" s="33">
        <f>IF(SUM(D2195,D2201,D2207,D2213,D2219,D2225)=0,NA(),D2219/SUM(D2195,D2201,D2207,D2213,D2219,D2225))</f>
        <v>0.022935779816513763</v>
      </c>
      <c r="D2272" s="33">
        <f>IF(SUM(E2195,E2201,E2207,E2213,E2219,E2225)=0,NA(),E2219/SUM(E2195,E2201,E2207,E2213,E2219,E2225))</f>
        <v>0</v>
      </c>
      <c r="E2272" s="33" t="e">
        <f>IF(SUM(F2195,F2201,F2207,F2213,F2219,F2225)=0,NA(),F2219/SUM(F2195,F2201,F2207,F2213,F2219,F2225))</f>
        <v>#N/A</v>
      </c>
      <c r="F2272" s="33" t="e">
        <f>NA()</f>
        <v>#N/A</v>
      </c>
      <c r="G2272" s="33">
        <f>IF(SUM(H2195,H2201,H2207,H2213,H2219,H2225)=0,NA(),H2219/SUM(H2195,H2201,H2207,H2213,H2219,H2225))</f>
        <v>0</v>
      </c>
      <c r="H2272" s="33" t="e">
        <f>IF(SUM(I2195,I2201,I2207,I2213,I2219,I2225)=0,NA(),I2219/SUM(I2195,I2201,I2207,I2213,I2219,I2225))</f>
        <v>#N/A</v>
      </c>
      <c r="I2272" s="33" t="e">
        <f>IF(SUM(J2195,J2201,J2207,J2213,J2219,J2225)=0,NA(),J2219/SUM(J2195,J2201,J2207,J2213,J2219,J2225))</f>
        <v>#N/A</v>
      </c>
      <c r="J2272" s="33" t="e">
        <f>NA()</f>
        <v>#N/A</v>
      </c>
      <c r="K2272" s="33" t="e">
        <f>IF(SUM(L2195,L2201,L2207,L2213,L2219,L2225)=0,NA(),L2219/SUM(L2195,L2201,L2207,L2213,L2219,L2225))</f>
        <v>#N/A</v>
      </c>
      <c r="L2272" s="33" t="e">
        <f>IF(SUM(M2195,M2201,M2207,M2213,M2219,M2225)=0,NA(),M2219/SUM(M2195,M2201,M2207,M2213,M2219,M2225))</f>
        <v>#N/A</v>
      </c>
      <c r="M2272" s="33" t="e">
        <f>IF(SUM(N2195,N2201,N2207,N2213,N2219,N2225)=0,NA(),N2219/SUM(N2195,N2201,N2207,N2213,N2219,N2225))</f>
        <v>#N/A</v>
      </c>
      <c r="N2272" s="33" t="e">
        <f>IF(SUM(O2195,O2201,O2207,O2213,O2219,O2225)=0,NA(),O2219/SUM(O2195,O2201,O2207,O2213,O2219,O2225))</f>
        <v>#N/A</v>
      </c>
      <c r="O2272" s="33">
        <f>IF(SUM(P2195,P2201,P2207,P2213,P2219,P2225)=0,NA(),P2219/SUM(P2195,P2201,P2207,P2213,P2219,P2225))</f>
        <v>0</v>
      </c>
      <c r="P2272" s="33" t="e">
        <f>NA()</f>
        <v>#N/A</v>
      </c>
      <c r="Q2272" s="33">
        <f>IF(SUM(R2195,R2201,R2207,R2213,R2219,R2225)=0,NA(),R2219/SUM(R2195,R2201,R2207,R2213,R2219,R2225))</f>
        <v>0</v>
      </c>
      <c r="R2272" s="33" t="e">
        <f>IF(SUM(S2195,S2201,S2207,S2213,S2219,S2225)=0,NA(),S2219/SUM(S2195,S2201,S2207,S2213,S2219,S2225))</f>
        <v>#N/A</v>
      </c>
    </row>
    <row r="2273" spans="2:18" s="111" customFormat="1" ht="15.75" hidden="1">
      <c r="B2273" s="33" t="s">
        <v>137</v>
      </c>
      <c r="C2273" s="33">
        <f aca="true" t="shared" si="240" ref="C2273:I2273">IF(SUM(D2195,D2201,D2207,D2213,D2219,D2225)=0,NA(),D2225/SUM(D2195,D2201,D2207,D2213,D2219,D2225))</f>
        <v>0.08623853211009175</v>
      </c>
      <c r="D2273" s="33">
        <f t="shared" si="240"/>
        <v>0.1038961038961039</v>
      </c>
      <c r="E2273" s="33" t="e">
        <f t="shared" si="240"/>
        <v>#N/A</v>
      </c>
      <c r="F2273" s="33">
        <f t="shared" si="240"/>
        <v>0.26666666666666666</v>
      </c>
      <c r="G2273" s="33">
        <f t="shared" si="240"/>
        <v>0</v>
      </c>
      <c r="H2273" s="33" t="e">
        <f t="shared" si="240"/>
        <v>#N/A</v>
      </c>
      <c r="I2273" s="33" t="e">
        <f t="shared" si="240"/>
        <v>#N/A</v>
      </c>
      <c r="J2273" s="33" t="e">
        <f>NA()</f>
        <v>#N/A</v>
      </c>
      <c r="K2273" s="33" t="e">
        <f aca="true" t="shared" si="241" ref="K2273:P2273">IF(SUM(L2195,L2201,L2207,L2213,L2219,L2225)=0,NA(),L2225/SUM(L2195,L2201,L2207,L2213,L2219,L2225))</f>
        <v>#N/A</v>
      </c>
      <c r="L2273" s="33" t="e">
        <f t="shared" si="241"/>
        <v>#N/A</v>
      </c>
      <c r="M2273" s="33" t="e">
        <f t="shared" si="241"/>
        <v>#N/A</v>
      </c>
      <c r="N2273" s="33" t="e">
        <f t="shared" si="241"/>
        <v>#N/A</v>
      </c>
      <c r="O2273" s="33">
        <f t="shared" si="241"/>
        <v>0</v>
      </c>
      <c r="P2273" s="33">
        <f t="shared" si="241"/>
        <v>0</v>
      </c>
      <c r="Q2273" s="33" t="e">
        <f>NA()</f>
        <v>#N/A</v>
      </c>
      <c r="R2273" s="33" t="e">
        <f>IF(SUM(S2195,S2201,S2207,S2213,S2219,S2225)=0,NA(),S2225/SUM(S2195,S2201,S2207,S2213,S2219,S2225))</f>
        <v>#N/A</v>
      </c>
    </row>
    <row r="2274" spans="2:18" s="111" customFormat="1" ht="15.75" hidden="1">
      <c r="B2274" s="33" t="s">
        <v>89</v>
      </c>
      <c r="C2274" s="33">
        <f aca="true" t="shared" si="242" ref="C2274:R2274">IF(SUM(D2195,D2201,D2207,D2213,D2219,D2225)=0,NA(),SUM(D2195,D2201,D2207,D2213)/SUM(D2195,D2201,D2207,D2213,D2219,D2225))</f>
        <v>0.8908256880733945</v>
      </c>
      <c r="D2274" s="33">
        <f t="shared" si="242"/>
        <v>0.8961038961038961</v>
      </c>
      <c r="E2274" s="33" t="e">
        <f t="shared" si="242"/>
        <v>#N/A</v>
      </c>
      <c r="F2274" s="33">
        <f t="shared" si="242"/>
        <v>0.7333333333333333</v>
      </c>
      <c r="G2274" s="33">
        <f t="shared" si="242"/>
        <v>1</v>
      </c>
      <c r="H2274" s="33" t="e">
        <f t="shared" si="242"/>
        <v>#N/A</v>
      </c>
      <c r="I2274" s="33" t="e">
        <f t="shared" si="242"/>
        <v>#N/A</v>
      </c>
      <c r="J2274" s="33">
        <f t="shared" si="242"/>
        <v>1</v>
      </c>
      <c r="K2274" s="33" t="e">
        <f t="shared" si="242"/>
        <v>#N/A</v>
      </c>
      <c r="L2274" s="33" t="e">
        <f t="shared" si="242"/>
        <v>#N/A</v>
      </c>
      <c r="M2274" s="33" t="e">
        <f t="shared" si="242"/>
        <v>#N/A</v>
      </c>
      <c r="N2274" s="33" t="e">
        <f t="shared" si="242"/>
        <v>#N/A</v>
      </c>
      <c r="O2274" s="33">
        <f t="shared" si="242"/>
        <v>1</v>
      </c>
      <c r="P2274" s="33">
        <f t="shared" si="242"/>
        <v>1</v>
      </c>
      <c r="Q2274" s="33">
        <f t="shared" si="242"/>
        <v>1</v>
      </c>
      <c r="R2274" s="33" t="e">
        <f t="shared" si="242"/>
        <v>#N/A</v>
      </c>
    </row>
    <row r="2275" s="111" customFormat="1" ht="15.75" hidden="1"/>
    <row r="2276" s="111" customFormat="1" ht="15.75" hidden="1">
      <c r="B2276" s="144" t="s">
        <v>370</v>
      </c>
    </row>
    <row r="2277" spans="2:18" s="111" customFormat="1" ht="15.75" hidden="1">
      <c r="B2277" s="33"/>
      <c r="C2277" s="197" t="s">
        <v>74</v>
      </c>
      <c r="D2277" s="86" t="s">
        <v>172</v>
      </c>
      <c r="E2277" s="86" t="s">
        <v>192</v>
      </c>
      <c r="F2277" s="86" t="s">
        <v>180</v>
      </c>
      <c r="G2277" s="86" t="s">
        <v>181</v>
      </c>
      <c r="H2277" s="86" t="s">
        <v>26</v>
      </c>
      <c r="I2277" s="86" t="s">
        <v>20</v>
      </c>
      <c r="J2277" s="86" t="s">
        <v>69</v>
      </c>
      <c r="K2277" s="86" t="s">
        <v>21</v>
      </c>
      <c r="L2277" s="86" t="s">
        <v>22</v>
      </c>
      <c r="M2277" s="86" t="s">
        <v>73</v>
      </c>
      <c r="N2277" s="86" t="s">
        <v>189</v>
      </c>
      <c r="O2277" s="86" t="s">
        <v>23</v>
      </c>
      <c r="P2277" s="86" t="s">
        <v>190</v>
      </c>
      <c r="Q2277" s="86" t="s">
        <v>24</v>
      </c>
      <c r="R2277" s="86" t="s">
        <v>191</v>
      </c>
    </row>
    <row r="2278" spans="2:18" s="111" customFormat="1" ht="15.75" hidden="1">
      <c r="B2278" s="33" t="s">
        <v>132</v>
      </c>
      <c r="C2278" s="33">
        <f>D2196/SUM(D2196,D2202,D2208,D2214,D2220,D2226)</f>
        <v>0.14056811729735147</v>
      </c>
      <c r="D2278" s="33">
        <f>E2196/SUM(E2196,E2202,E2208,E2214,E2220,E2226)</f>
        <v>0.10049774828158331</v>
      </c>
      <c r="E2278" s="33">
        <f>F2196/SUM(F2196,F2202,F2208,F2214,F2220,F2226)</f>
        <v>0.06451612903225806</v>
      </c>
      <c r="F2278" s="33">
        <f>G2196/SUM(G2196,G2202,G2208,G2214,G2220,G2226)</f>
        <v>0.06456692913385827</v>
      </c>
      <c r="G2278" s="33">
        <f>H2196/SUM(H2196,H2202,H2208,H2214,H2220,H2226)</f>
        <v>0.09397944199706314</v>
      </c>
      <c r="H2278" s="33" t="e">
        <f>NA()</f>
        <v>#N/A</v>
      </c>
      <c r="I2278" s="33">
        <f>J2196/SUM(J2196,J2202,J2208,J2214,J2220,J2226)</f>
        <v>0.0948905109489051</v>
      </c>
      <c r="J2278" s="33">
        <f>K2196/SUM(K2196,K2202,K2208,K2214,K2220,K2226)</f>
        <v>0.0948905109489051</v>
      </c>
      <c r="K2278" s="33">
        <f>L2196/SUM(L2196,L2202,L2208,L2214,L2220,L2226)</f>
        <v>0.11226611226611227</v>
      </c>
      <c r="L2278" s="33" t="e">
        <f>NA()</f>
        <v>#N/A</v>
      </c>
      <c r="M2278" s="33">
        <f aca="true" t="shared" si="243" ref="M2278:R2278">N2196/SUM(N2196,N2202,N2208,N2214,N2220,N2226)</f>
        <v>0.17073170731707318</v>
      </c>
      <c r="N2278" s="33">
        <f t="shared" si="243"/>
        <v>0.056962025316455694</v>
      </c>
      <c r="O2278" s="33">
        <f t="shared" si="243"/>
        <v>0.15252525252525254</v>
      </c>
      <c r="P2278" s="33">
        <f t="shared" si="243"/>
        <v>0.11756440281030445</v>
      </c>
      <c r="Q2278" s="33">
        <f t="shared" si="243"/>
        <v>0.052525252525252523</v>
      </c>
      <c r="R2278" s="33">
        <f t="shared" si="243"/>
        <v>0.1544502617801047</v>
      </c>
    </row>
    <row r="2279" spans="2:18" s="111" customFormat="1" ht="15.75" hidden="1">
      <c r="B2279" s="33" t="s">
        <v>133</v>
      </c>
      <c r="C2279" s="33">
        <f aca="true" t="shared" si="244" ref="C2279:R2279">D2202/SUM(D2196,D2202,D2208,D2214,D2220,D2226)</f>
        <v>0.6162786814067667</v>
      </c>
      <c r="D2279" s="33">
        <f t="shared" si="244"/>
        <v>0.673026783598009</v>
      </c>
      <c r="E2279" s="33">
        <f t="shared" si="244"/>
        <v>0.6559139784946236</v>
      </c>
      <c r="F2279" s="33">
        <f t="shared" si="244"/>
        <v>0.5559055118110237</v>
      </c>
      <c r="G2279" s="33">
        <f t="shared" si="244"/>
        <v>0.6549192364170338</v>
      </c>
      <c r="H2279" s="33">
        <f t="shared" si="244"/>
        <v>0.8611111111111112</v>
      </c>
      <c r="I2279" s="33">
        <f t="shared" si="244"/>
        <v>0.7007299270072993</v>
      </c>
      <c r="J2279" s="33">
        <f t="shared" si="244"/>
        <v>0.6152241918665277</v>
      </c>
      <c r="K2279" s="33">
        <f t="shared" si="244"/>
        <v>0.6382536382536382</v>
      </c>
      <c r="L2279" s="33">
        <f t="shared" si="244"/>
        <v>1</v>
      </c>
      <c r="M2279" s="33">
        <f t="shared" si="244"/>
        <v>0.6341463414634146</v>
      </c>
      <c r="N2279" s="33">
        <f t="shared" si="244"/>
        <v>0.7708860759493671</v>
      </c>
      <c r="O2279" s="33">
        <f t="shared" si="244"/>
        <v>0.7555555555555555</v>
      </c>
      <c r="P2279" s="33">
        <f t="shared" si="244"/>
        <v>0.6473067915690867</v>
      </c>
      <c r="Q2279" s="33">
        <f t="shared" si="244"/>
        <v>0.7181818181818181</v>
      </c>
      <c r="R2279" s="33">
        <f t="shared" si="244"/>
        <v>0.6832460732984293</v>
      </c>
    </row>
    <row r="2280" spans="2:18" s="111" customFormat="1" ht="15.75" hidden="1">
      <c r="B2280" s="33" t="s">
        <v>134</v>
      </c>
      <c r="C2280" s="33">
        <f>D2208/SUM(D2196,D2202,D2208,D2214,D2220,D2226)</f>
        <v>0.12842757422931766</v>
      </c>
      <c r="D2280" s="33">
        <f>E2208/SUM(E2196,E2202,E2208,E2214,E2220,E2226)</f>
        <v>0.1266887888125148</v>
      </c>
      <c r="E2280" s="33">
        <f>F2208/SUM(F2196,F2202,F2208,F2214,F2220,F2226)</f>
        <v>0.20430107526881722</v>
      </c>
      <c r="F2280" s="33">
        <f>G2208/SUM(G2196,G2202,G2208,G2214,G2220,G2226)</f>
        <v>0.09448818897637795</v>
      </c>
      <c r="G2280" s="33">
        <f>H2208/SUM(H2196,H2202,H2208,H2214,H2220,H2226)</f>
        <v>0.18649045521292218</v>
      </c>
      <c r="H2280" s="33" t="e">
        <f>NA()</f>
        <v>#N/A</v>
      </c>
      <c r="I2280" s="33">
        <f>J2208/SUM(J2196,J2202,J2208,J2214,J2220,J2226)</f>
        <v>0.072992700729927</v>
      </c>
      <c r="J2280" s="33">
        <f>K2208/SUM(K2196,K2202,K2208,K2214,K2220,K2226)</f>
        <v>0.12095933263816476</v>
      </c>
      <c r="K2280" s="33">
        <f>L2208/SUM(L2196,L2202,L2208,L2214,L2220,L2226)</f>
        <v>0.10395010395010396</v>
      </c>
      <c r="L2280" s="33" t="e">
        <f>NA()</f>
        <v>#N/A</v>
      </c>
      <c r="M2280" s="33">
        <f aca="true" t="shared" si="245" ref="M2280:R2280">N2208/SUM(N2196,N2202,N2208,N2214,N2220,N2226)</f>
        <v>0.15447154471544716</v>
      </c>
      <c r="N2280" s="33">
        <f t="shared" si="245"/>
        <v>0.1189873417721519</v>
      </c>
      <c r="O2280" s="33">
        <f t="shared" si="245"/>
        <v>0.006060606060606061</v>
      </c>
      <c r="P2280" s="33">
        <f t="shared" si="245"/>
        <v>0.17517564402810304</v>
      </c>
      <c r="Q2280" s="33">
        <f t="shared" si="245"/>
        <v>0.16666666666666666</v>
      </c>
      <c r="R2280" s="33">
        <f t="shared" si="245"/>
        <v>0.07591623036649214</v>
      </c>
    </row>
    <row r="2281" spans="2:18" s="111" customFormat="1" ht="15.75" hidden="1">
      <c r="B2281" s="33" t="s">
        <v>135</v>
      </c>
      <c r="C2281" s="33">
        <f>D2214/SUM(D2196,D2202,D2208,D2214,D2220,D2226)</f>
        <v>0.04346882201663271</v>
      </c>
      <c r="D2281" s="33">
        <f>E2214/SUM(E2196,E2202,E2208,E2214,E2220,E2226)</f>
        <v>0.03756814410997867</v>
      </c>
      <c r="E2281" s="33" t="e">
        <f>NA()</f>
        <v>#N/A</v>
      </c>
      <c r="F2281" s="33">
        <f aca="true" t="shared" si="246" ref="F2281:K2281">G2214/SUM(G2196,G2202,G2208,G2214,G2220,G2226)</f>
        <v>0.05196850393700787</v>
      </c>
      <c r="G2281" s="33">
        <f t="shared" si="246"/>
        <v>0.04552129221732746</v>
      </c>
      <c r="H2281" s="33">
        <f t="shared" si="246"/>
        <v>0.1388888888888889</v>
      </c>
      <c r="I2281" s="33">
        <f t="shared" si="246"/>
        <v>0.043795620437956206</v>
      </c>
      <c r="J2281" s="33">
        <f t="shared" si="246"/>
        <v>0.05005213764337852</v>
      </c>
      <c r="K2281" s="33">
        <f t="shared" si="246"/>
        <v>0.031185031185031187</v>
      </c>
      <c r="L2281" s="33" t="e">
        <f>NA()</f>
        <v>#N/A</v>
      </c>
      <c r="M2281" s="33" t="e">
        <f>NA()</f>
        <v>#N/A</v>
      </c>
      <c r="N2281" s="33">
        <f>O2214/SUM(O2196,O2202,O2208,O2214,O2220,O2226)</f>
        <v>0.020253164556962026</v>
      </c>
      <c r="O2281" s="33">
        <f>P2214/SUM(P2196,P2202,P2208,P2214,P2220,P2226)</f>
        <v>0.03737373737373737</v>
      </c>
      <c r="P2281" s="33">
        <f>Q2214/SUM(Q2196,Q2202,Q2208,Q2214,Q2220,Q2226)</f>
        <v>0.040749414519906324</v>
      </c>
      <c r="Q2281" s="33">
        <f>R2214/SUM(R2196,R2202,R2208,R2214,R2220,R2226)</f>
        <v>0.030303030303030304</v>
      </c>
      <c r="R2281" s="33">
        <f>S2214/SUM(S2196,S2202,S2208,S2214,S2220,S2226)</f>
        <v>0.02356020942408377</v>
      </c>
    </row>
    <row r="2282" spans="2:18" s="111" customFormat="1" ht="15.75" hidden="1">
      <c r="B2282" s="33" t="s">
        <v>136</v>
      </c>
      <c r="C2282" s="33">
        <f>D2220/SUM(D2196,D2202,D2208,D2214,D2220,D2226)</f>
        <v>0.01888714471794529</v>
      </c>
      <c r="D2282" s="33">
        <f>E2220/SUM(E2196,E2202,E2208,E2214,E2220,E2226)</f>
        <v>0.014813936951884333</v>
      </c>
      <c r="E2282" s="33" t="e">
        <f>NA()</f>
        <v>#N/A</v>
      </c>
      <c r="F2282" s="33">
        <f>G2220/SUM(G2196,G2202,G2208,G2214,G2220,G2226)</f>
        <v>0.04566929133858268</v>
      </c>
      <c r="G2282" s="33">
        <f>H2220/SUM(H2196,H2202,H2208,H2214,H2220,H2226)</f>
        <v>0.007342143906020558</v>
      </c>
      <c r="H2282" s="33" t="e">
        <f>NA()</f>
        <v>#N/A</v>
      </c>
      <c r="I2282" s="33" t="e">
        <f>NA()</f>
        <v>#N/A</v>
      </c>
      <c r="J2282" s="33">
        <f>K2220/SUM(K2196,K2202,K2208,K2214,K2220,K2226)</f>
        <v>0.020855057351407715</v>
      </c>
      <c r="K2282" s="33">
        <f>L2220/SUM(L2196,L2202,L2208,L2214,L2220,L2226)</f>
        <v>0.029106029106029108</v>
      </c>
      <c r="L2282" s="33">
        <f>M2220/SUM(M2196,M2202,M2208,M2214,M2220,M2226)</f>
        <v>0</v>
      </c>
      <c r="M2282" s="33" t="e">
        <f>NA()</f>
        <v>#N/A</v>
      </c>
      <c r="N2282" s="33">
        <f>O2220/SUM(O2196,O2202,O2208,O2214,O2220,O2226)</f>
        <v>0.007594936708860759</v>
      </c>
      <c r="O2282" s="33">
        <f>P2220/SUM(P2196,P2202,P2208,P2214,P2220,P2226)</f>
        <v>0.014141414141414142</v>
      </c>
      <c r="P2282" s="33">
        <f>Q2220/SUM(Q2196,Q2202,Q2208,Q2214,Q2220,Q2226)</f>
        <v>0.00936768149882904</v>
      </c>
      <c r="Q2282" s="33">
        <f>R2220/SUM(R2196,R2202,R2208,R2214,R2220,R2226)</f>
        <v>0.00909090909090909</v>
      </c>
      <c r="R2282" s="33">
        <f>S2220/SUM(S2196,S2202,S2208,S2214,S2220,S2226)</f>
        <v>0.020942408376963352</v>
      </c>
    </row>
    <row r="2283" spans="2:18" s="111" customFormat="1" ht="15.75" hidden="1">
      <c r="B2283" s="33" t="s">
        <v>137</v>
      </c>
      <c r="C2283" s="33">
        <f>D2226/SUM(D2196,D2202,D2208,D2214,D2220,D2226)</f>
        <v>0.05236966033198624</v>
      </c>
      <c r="D2283" s="33">
        <f>E2226/SUM(E2196,E2202,E2208,E2214,E2220,E2226)</f>
        <v>0.04740459824602986</v>
      </c>
      <c r="E2283" s="33">
        <f>F2226/SUM(F2196,F2202,F2208,F2214,F2220,F2226)</f>
        <v>0.07526881720430108</v>
      </c>
      <c r="F2283" s="33">
        <f>G2226/SUM(G2196,G2202,G2208,G2214,G2220,G2226)</f>
        <v>0.18740157480314962</v>
      </c>
      <c r="G2283" s="33">
        <f>H2226/SUM(H2196,H2202,H2208,H2214,H2220,H2226)</f>
        <v>0.011747430249632892</v>
      </c>
      <c r="H2283" s="33" t="e">
        <f>NA()</f>
        <v>#N/A</v>
      </c>
      <c r="I2283" s="33">
        <f>J2226/SUM(J2196,J2202,J2208,J2214,J2220,J2226)</f>
        <v>0.08759124087591241</v>
      </c>
      <c r="J2283" s="33">
        <f>K2226/SUM(K2196,K2202,K2208,K2214,K2220,K2226)</f>
        <v>0.09801876955161627</v>
      </c>
      <c r="K2283" s="33">
        <f>L2226/SUM(L2196,L2202,L2208,L2214,L2220,L2226)</f>
        <v>0.08523908523908524</v>
      </c>
      <c r="L2283" s="33" t="e">
        <f>NA()</f>
        <v>#N/A</v>
      </c>
      <c r="M2283" s="33">
        <f aca="true" t="shared" si="247" ref="M2283:R2283">N2226/SUM(N2196,N2202,N2208,N2214,N2220,N2226)</f>
        <v>0.04065040650406504</v>
      </c>
      <c r="N2283" s="33">
        <f t="shared" si="247"/>
        <v>0.02531645569620253</v>
      </c>
      <c r="O2283" s="33">
        <f t="shared" si="247"/>
        <v>0.03434343434343434</v>
      </c>
      <c r="P2283" s="33">
        <f t="shared" si="247"/>
        <v>0.009836065573770493</v>
      </c>
      <c r="Q2283" s="33">
        <f t="shared" si="247"/>
        <v>0.023232323232323233</v>
      </c>
      <c r="R2283" s="33">
        <f t="shared" si="247"/>
        <v>0.041884816753926704</v>
      </c>
    </row>
    <row r="2284" spans="2:18" s="111" customFormat="1" ht="15.75" hidden="1">
      <c r="B2284" s="33" t="s">
        <v>89</v>
      </c>
      <c r="C2284" s="33">
        <f aca="true" t="shared" si="248" ref="C2284:R2284">SUM(D2196,D2202,D2208,D2214)/SUM(D2196,D2202,D2208,D2214,D2220,D2226)</f>
        <v>0.9287431949500685</v>
      </c>
      <c r="D2284" s="33">
        <f t="shared" si="248"/>
        <v>0.9377814648020858</v>
      </c>
      <c r="E2284" s="33">
        <f t="shared" si="248"/>
        <v>0.9247311827956989</v>
      </c>
      <c r="F2284" s="33">
        <f t="shared" si="248"/>
        <v>0.7669291338582677</v>
      </c>
      <c r="G2284" s="33">
        <f t="shared" si="248"/>
        <v>0.9809104258443465</v>
      </c>
      <c r="H2284" s="33">
        <f t="shared" si="248"/>
        <v>1</v>
      </c>
      <c r="I2284" s="33">
        <f t="shared" si="248"/>
        <v>0.9124087591240876</v>
      </c>
      <c r="J2284" s="33">
        <f t="shared" si="248"/>
        <v>0.881126173096976</v>
      </c>
      <c r="K2284" s="33">
        <f t="shared" si="248"/>
        <v>0.8856548856548857</v>
      </c>
      <c r="L2284" s="33">
        <f t="shared" si="248"/>
        <v>1</v>
      </c>
      <c r="M2284" s="33">
        <f t="shared" si="248"/>
        <v>0.959349593495935</v>
      </c>
      <c r="N2284" s="33">
        <f t="shared" si="248"/>
        <v>0.9670886075949368</v>
      </c>
      <c r="O2284" s="33">
        <f t="shared" si="248"/>
        <v>0.9515151515151515</v>
      </c>
      <c r="P2284" s="33">
        <f t="shared" si="248"/>
        <v>0.9807962529274005</v>
      </c>
      <c r="Q2284" s="33">
        <f t="shared" si="248"/>
        <v>0.9676767676767677</v>
      </c>
      <c r="R2284" s="33">
        <f t="shared" si="248"/>
        <v>0.93717277486911</v>
      </c>
    </row>
    <row r="2285" s="111" customFormat="1" ht="15.75" hidden="1"/>
    <row r="2286" s="111" customFormat="1" ht="15.75" hidden="1">
      <c r="B2286" s="144" t="s">
        <v>371</v>
      </c>
    </row>
    <row r="2287" spans="2:18" s="111" customFormat="1" ht="15.75" hidden="1">
      <c r="B2287" s="33"/>
      <c r="C2287" s="197" t="s">
        <v>74</v>
      </c>
      <c r="D2287" s="86" t="s">
        <v>172</v>
      </c>
      <c r="E2287" s="86" t="s">
        <v>192</v>
      </c>
      <c r="F2287" s="86" t="s">
        <v>180</v>
      </c>
      <c r="G2287" s="86" t="s">
        <v>181</v>
      </c>
      <c r="H2287" s="86" t="s">
        <v>26</v>
      </c>
      <c r="I2287" s="86" t="s">
        <v>20</v>
      </c>
      <c r="J2287" s="86" t="s">
        <v>69</v>
      </c>
      <c r="K2287" s="86" t="s">
        <v>21</v>
      </c>
      <c r="L2287" s="86" t="s">
        <v>22</v>
      </c>
      <c r="M2287" s="86" t="s">
        <v>73</v>
      </c>
      <c r="N2287" s="86" t="s">
        <v>189</v>
      </c>
      <c r="O2287" s="86" t="s">
        <v>23</v>
      </c>
      <c r="P2287" s="86" t="s">
        <v>190</v>
      </c>
      <c r="Q2287" s="86" t="s">
        <v>24</v>
      </c>
      <c r="R2287" s="86" t="s">
        <v>191</v>
      </c>
    </row>
    <row r="2288" spans="2:18" s="111" customFormat="1" ht="15.75" hidden="1">
      <c r="B2288" s="33" t="s">
        <v>132</v>
      </c>
      <c r="C2288" s="165">
        <f aca="true" t="shared" si="249" ref="C2288:R2288">D2197/SUM(D2197,D2203,D2209,D2215,D2221,D2227)</f>
        <v>0.13424773195254547</v>
      </c>
      <c r="D2288" s="165">
        <f t="shared" si="249"/>
        <v>0.1142226148409894</v>
      </c>
      <c r="E2288" s="165">
        <f t="shared" si="249"/>
        <v>0.09696969696969697</v>
      </c>
      <c r="F2288" s="165">
        <f t="shared" si="249"/>
        <v>0.07195013357079252</v>
      </c>
      <c r="G2288" s="165">
        <f t="shared" si="249"/>
        <v>0.25217391304347825</v>
      </c>
      <c r="H2288" s="165">
        <f t="shared" si="249"/>
        <v>0.19161676646706588</v>
      </c>
      <c r="I2288" s="165">
        <f t="shared" si="249"/>
        <v>0.15384615384615385</v>
      </c>
      <c r="J2288" s="165">
        <f t="shared" si="249"/>
        <v>0.11789924973204716</v>
      </c>
      <c r="K2288" s="165">
        <f t="shared" si="249"/>
        <v>0.12368728121353559</v>
      </c>
      <c r="L2288" s="165">
        <f t="shared" si="249"/>
        <v>0.13194444444444445</v>
      </c>
      <c r="M2288" s="165">
        <f t="shared" si="249"/>
        <v>0.2</v>
      </c>
      <c r="N2288" s="165">
        <f t="shared" si="249"/>
        <v>0.16666666666666666</v>
      </c>
      <c r="O2288" s="165">
        <f t="shared" si="249"/>
        <v>0.2034139402560455</v>
      </c>
      <c r="P2288" s="165">
        <f t="shared" si="249"/>
        <v>0.32590529247910865</v>
      </c>
      <c r="Q2288" s="165">
        <f t="shared" si="249"/>
        <v>0.13186813186813187</v>
      </c>
      <c r="R2288" s="165">
        <f t="shared" si="249"/>
        <v>0.13541666666666666</v>
      </c>
    </row>
    <row r="2289" spans="2:18" s="111" customFormat="1" ht="15.75" hidden="1">
      <c r="B2289" s="33" t="s">
        <v>133</v>
      </c>
      <c r="C2289" s="165">
        <f aca="true" t="shared" si="250" ref="C2289:R2289">D2203/SUM(D2197,D2203,D2209,D2215,D2221,D2227)</f>
        <v>0.5002024657746685</v>
      </c>
      <c r="D2289" s="165">
        <f t="shared" si="250"/>
        <v>0.568904593639576</v>
      </c>
      <c r="E2289" s="165">
        <f t="shared" si="250"/>
        <v>0.5696969696969697</v>
      </c>
      <c r="F2289" s="165">
        <f t="shared" si="250"/>
        <v>0.5834372217275156</v>
      </c>
      <c r="G2289" s="165">
        <f t="shared" si="250"/>
        <v>0.5217391304347826</v>
      </c>
      <c r="H2289" s="165">
        <f t="shared" si="250"/>
        <v>0.5149700598802395</v>
      </c>
      <c r="I2289" s="165">
        <f t="shared" si="250"/>
        <v>0.5621301775147929</v>
      </c>
      <c r="J2289" s="165">
        <f t="shared" si="250"/>
        <v>0.5632368703108253</v>
      </c>
      <c r="K2289" s="165">
        <f t="shared" si="250"/>
        <v>0.5262543757292882</v>
      </c>
      <c r="L2289" s="165">
        <f t="shared" si="250"/>
        <v>0.5416666666666666</v>
      </c>
      <c r="M2289" s="165">
        <f t="shared" si="250"/>
        <v>0.65</v>
      </c>
      <c r="N2289" s="165">
        <f t="shared" si="250"/>
        <v>0.47126436781609193</v>
      </c>
      <c r="O2289" s="165">
        <f t="shared" si="250"/>
        <v>0.6301564722617354</v>
      </c>
      <c r="P2289" s="165">
        <f t="shared" si="250"/>
        <v>0.39275766016713093</v>
      </c>
      <c r="Q2289" s="165">
        <f t="shared" si="250"/>
        <v>0.5842490842490843</v>
      </c>
      <c r="R2289" s="165">
        <f t="shared" si="250"/>
        <v>0.7291666666666666</v>
      </c>
    </row>
    <row r="2290" spans="2:18" s="111" customFormat="1" ht="15.75" hidden="1">
      <c r="B2290" s="33" t="s">
        <v>134</v>
      </c>
      <c r="C2290" s="165">
        <f aca="true" t="shared" si="251" ref="C2290:H2290">D2209/SUM(D2197,D2203,D2209,D2215,D2221,D2227)</f>
        <v>0.062187147300312745</v>
      </c>
      <c r="D2290" s="165">
        <f t="shared" si="251"/>
        <v>0.018992932862190812</v>
      </c>
      <c r="E2290" s="165">
        <f t="shared" si="251"/>
        <v>0.05454545454545454</v>
      </c>
      <c r="F2290" s="165">
        <f t="shared" si="251"/>
        <v>0.007658058771148709</v>
      </c>
      <c r="G2290" s="165">
        <f t="shared" si="251"/>
        <v>0.11304347826086956</v>
      </c>
      <c r="H2290" s="165">
        <f t="shared" si="251"/>
        <v>0.041916167664670656</v>
      </c>
      <c r="I2290" s="165" t="e">
        <f>NA()</f>
        <v>#N/A</v>
      </c>
      <c r="J2290" s="165">
        <f>K2209/SUM(K2197,K2203,K2209,K2215,K2221,K2227)</f>
        <v>0.01929260450160772</v>
      </c>
      <c r="K2290" s="165">
        <f>L2209/SUM(L2197,L2203,L2209,L2215,L2221,L2227)</f>
        <v>0.058343057176196034</v>
      </c>
      <c r="L2290" s="165">
        <f>M2209/SUM(M2197,M2203,M2209,M2215,M2221,M2227)</f>
        <v>0</v>
      </c>
      <c r="M2290" s="165" t="e">
        <f>NA()</f>
        <v>#N/A</v>
      </c>
      <c r="N2290" s="165" t="e">
        <f>NA()</f>
        <v>#N/A</v>
      </c>
      <c r="O2290" s="165" t="e">
        <f>NA()</f>
        <v>#N/A</v>
      </c>
      <c r="P2290" s="165">
        <f>Q2209/SUM(Q2197,Q2203,Q2209,Q2215,Q2221,Q2227)</f>
        <v>0.06406685236768803</v>
      </c>
      <c r="Q2290" s="165">
        <f>R2209/SUM(R2197,R2203,R2209,R2215,R2221,R2227)</f>
        <v>0.038461538461538464</v>
      </c>
      <c r="R2290" s="165" t="e">
        <f>NA()</f>
        <v>#N/A</v>
      </c>
    </row>
    <row r="2291" spans="2:18" s="111" customFormat="1" ht="15.75" hidden="1">
      <c r="B2291" s="33" t="s">
        <v>135</v>
      </c>
      <c r="C2291" s="165">
        <f aca="true" t="shared" si="252" ref="C2291:L2291">D2215/SUM(D2197,D2203,D2209,D2215,D2221,D2227)</f>
        <v>0.1256752448974317</v>
      </c>
      <c r="D2291" s="165">
        <f t="shared" si="252"/>
        <v>0.10998233215547704</v>
      </c>
      <c r="E2291" s="165">
        <f t="shared" si="252"/>
        <v>0.07272727272727272</v>
      </c>
      <c r="F2291" s="165">
        <f t="shared" si="252"/>
        <v>0.11647373107747105</v>
      </c>
      <c r="G2291" s="165">
        <f t="shared" si="252"/>
        <v>0.09130434782608696</v>
      </c>
      <c r="H2291" s="165">
        <f t="shared" si="252"/>
        <v>0.10778443113772455</v>
      </c>
      <c r="I2291" s="165">
        <f t="shared" si="252"/>
        <v>0.1242603550295858</v>
      </c>
      <c r="J2291" s="165">
        <f t="shared" si="252"/>
        <v>0.08896034297963558</v>
      </c>
      <c r="K2291" s="165">
        <f t="shared" si="252"/>
        <v>0.12718786464410736</v>
      </c>
      <c r="L2291" s="165">
        <f t="shared" si="252"/>
        <v>0.14583333333333334</v>
      </c>
      <c r="M2291" s="165" t="e">
        <f>NA()</f>
        <v>#N/A</v>
      </c>
      <c r="N2291" s="165">
        <f>O2215/SUM(O2197,O2203,O2209,O2215,O2221,O2227)</f>
        <v>0.15517241379310345</v>
      </c>
      <c r="O2291" s="165">
        <f>P2215/SUM(P2197,P2203,P2209,P2215,P2221,P2227)</f>
        <v>0.06827880512091039</v>
      </c>
      <c r="P2291" s="165">
        <f>Q2215/SUM(Q2197,Q2203,Q2209,Q2215,Q2221,Q2227)</f>
        <v>0.13370473537604458</v>
      </c>
      <c r="Q2291" s="165">
        <f>R2215/SUM(R2197,R2203,R2209,R2215,R2221,R2227)</f>
        <v>0.13553113553113552</v>
      </c>
      <c r="R2291" s="165">
        <f>S2215/SUM(S2197,S2203,S2209,S2215,S2221,S2227)</f>
        <v>0.052083333333333336</v>
      </c>
    </row>
    <row r="2292" spans="2:18" s="111" customFormat="1" ht="15.75" hidden="1">
      <c r="B2292" s="33" t="s">
        <v>136</v>
      </c>
      <c r="C2292" s="165">
        <f>D2221/SUM(D2197,D2203,D2209,D2215,D2221,D2227)</f>
        <v>0.017076049591191446</v>
      </c>
      <c r="D2292" s="165">
        <f>E2221/SUM(E2197,E2203,E2209,E2215,E2221,E2227)</f>
        <v>0.00715547703180212</v>
      </c>
      <c r="E2292" s="165" t="e">
        <f>NA()</f>
        <v>#N/A</v>
      </c>
      <c r="F2292" s="165">
        <f>G2221/SUM(G2197,G2203,G2209,G2215,G2221,G2227)</f>
        <v>0.008726625111308993</v>
      </c>
      <c r="G2292" s="165" t="e">
        <f>NA()</f>
        <v>#N/A</v>
      </c>
      <c r="H2292" s="165" t="e">
        <f>NA()</f>
        <v>#N/A</v>
      </c>
      <c r="I2292" s="165" t="e">
        <f>NA()</f>
        <v>#N/A</v>
      </c>
      <c r="J2292" s="165">
        <f>K2221/SUM(K2197,K2203,K2209,K2215,K2221,K2227)</f>
        <v>0.009110396570203644</v>
      </c>
      <c r="K2292" s="165" t="e">
        <f>NA()</f>
        <v>#N/A</v>
      </c>
      <c r="L2292" s="165" t="e">
        <f>NA()</f>
        <v>#N/A</v>
      </c>
      <c r="M2292" s="165">
        <f>N2221/SUM(N2197,N2203,N2209,N2215,N2221,N2227)</f>
        <v>0</v>
      </c>
      <c r="N2292" s="165" t="e">
        <f>NA()</f>
        <v>#N/A</v>
      </c>
      <c r="O2292" s="165">
        <f>P2221/SUM(P2197,P2203,P2209,P2215,P2221,P2227)</f>
        <v>0.011379800853485065</v>
      </c>
      <c r="P2292" s="165">
        <f>Q2221/SUM(Q2197,Q2203,Q2209,Q2215,Q2221,Q2227)</f>
        <v>0.019498607242339833</v>
      </c>
      <c r="Q2292" s="165" t="e">
        <f>NA()</f>
        <v>#N/A</v>
      </c>
      <c r="R2292" s="165" t="e">
        <f>NA()</f>
        <v>#N/A</v>
      </c>
    </row>
    <row r="2293" spans="2:18" s="111" customFormat="1" ht="15.75" hidden="1">
      <c r="B2293" s="33" t="s">
        <v>137</v>
      </c>
      <c r="C2293" s="165">
        <f aca="true" t="shared" si="253" ref="C2293:R2293">D2227/SUM(D2197,D2203,D2209,D2215,D2221,D2227)</f>
        <v>0.16061136048385014</v>
      </c>
      <c r="D2293" s="165">
        <f t="shared" si="253"/>
        <v>0.18074204946996467</v>
      </c>
      <c r="E2293" s="165">
        <f t="shared" si="253"/>
        <v>0.20606060606060606</v>
      </c>
      <c r="F2293" s="165">
        <f t="shared" si="253"/>
        <v>0.21175422974176314</v>
      </c>
      <c r="G2293" s="165">
        <f t="shared" si="253"/>
        <v>0.021739130434782608</v>
      </c>
      <c r="H2293" s="165">
        <f t="shared" si="253"/>
        <v>0.1437125748502994</v>
      </c>
      <c r="I2293" s="165">
        <f t="shared" si="253"/>
        <v>0.15976331360946747</v>
      </c>
      <c r="J2293" s="165">
        <f t="shared" si="253"/>
        <v>0.2015005359056806</v>
      </c>
      <c r="K2293" s="165">
        <f t="shared" si="253"/>
        <v>0.1645274212368728</v>
      </c>
      <c r="L2293" s="165">
        <f t="shared" si="253"/>
        <v>0.18055555555555555</v>
      </c>
      <c r="M2293" s="165">
        <f t="shared" si="253"/>
        <v>0.15</v>
      </c>
      <c r="N2293" s="165">
        <f t="shared" si="253"/>
        <v>0.20689655172413793</v>
      </c>
      <c r="O2293" s="165">
        <f t="shared" si="253"/>
        <v>0.08677098150782361</v>
      </c>
      <c r="P2293" s="165">
        <f t="shared" si="253"/>
        <v>0.06406685236768803</v>
      </c>
      <c r="Q2293" s="165">
        <f t="shared" si="253"/>
        <v>0.10989010989010989</v>
      </c>
      <c r="R2293" s="165">
        <f t="shared" si="253"/>
        <v>0.08333333333333333</v>
      </c>
    </row>
    <row r="2294" spans="2:18" s="111" customFormat="1" ht="15.75" hidden="1">
      <c r="B2294" s="33" t="s">
        <v>89</v>
      </c>
      <c r="C2294" s="165">
        <f aca="true" t="shared" si="254" ref="C2294:R2294">SUM(D2197,D2203,D2209,D2215)/SUM(D2197,D2203,D2209,D2215,D2221,D2227)</f>
        <v>0.8223125899249585</v>
      </c>
      <c r="D2294" s="165">
        <f t="shared" si="254"/>
        <v>0.8121024734982332</v>
      </c>
      <c r="E2294" s="165">
        <f t="shared" si="254"/>
        <v>0.793939393939394</v>
      </c>
      <c r="F2294" s="165">
        <f t="shared" si="254"/>
        <v>0.7795191451469279</v>
      </c>
      <c r="G2294" s="165">
        <f t="shared" si="254"/>
        <v>0.9782608695652174</v>
      </c>
      <c r="H2294" s="165">
        <f t="shared" si="254"/>
        <v>0.8562874251497006</v>
      </c>
      <c r="I2294" s="165">
        <f t="shared" si="254"/>
        <v>0.8402366863905325</v>
      </c>
      <c r="J2294" s="165">
        <f t="shared" si="254"/>
        <v>0.7893890675241158</v>
      </c>
      <c r="K2294" s="165">
        <f t="shared" si="254"/>
        <v>0.8354725787631272</v>
      </c>
      <c r="L2294" s="165">
        <f t="shared" si="254"/>
        <v>0.8194444444444444</v>
      </c>
      <c r="M2294" s="165">
        <f t="shared" si="254"/>
        <v>0.85</v>
      </c>
      <c r="N2294" s="165">
        <f t="shared" si="254"/>
        <v>0.7931034482758621</v>
      </c>
      <c r="O2294" s="165">
        <f t="shared" si="254"/>
        <v>0.9018492176386913</v>
      </c>
      <c r="P2294" s="165">
        <f t="shared" si="254"/>
        <v>0.9164345403899722</v>
      </c>
      <c r="Q2294" s="165">
        <f t="shared" si="254"/>
        <v>0.8901098901098901</v>
      </c>
      <c r="R2294" s="165">
        <f t="shared" si="254"/>
        <v>0.9166666666666666</v>
      </c>
    </row>
    <row r="2295" spans="2:17" s="111" customFormat="1" ht="15.75" hidden="1">
      <c r="B2295" s="57"/>
      <c r="C2295" s="57"/>
      <c r="D2295" s="57"/>
      <c r="E2295" s="57"/>
      <c r="F2295" s="57"/>
      <c r="G2295" s="57"/>
      <c r="H2295" s="57"/>
      <c r="I2295" s="57"/>
      <c r="J2295" s="57"/>
      <c r="K2295" s="57"/>
      <c r="L2295" s="57"/>
      <c r="M2295" s="57"/>
      <c r="N2295" s="57"/>
      <c r="O2295" s="57"/>
      <c r="P2295" s="57"/>
      <c r="Q2295" s="57"/>
    </row>
    <row r="2296" s="254" customFormat="1" ht="15.75" hidden="1">
      <c r="B2296" s="256" t="s">
        <v>460</v>
      </c>
    </row>
    <row r="2297" spans="2:18" s="254" customFormat="1" ht="15.75" hidden="1">
      <c r="B2297" s="248"/>
      <c r="C2297" s="249" t="s">
        <v>74</v>
      </c>
      <c r="D2297" s="250" t="s">
        <v>172</v>
      </c>
      <c r="E2297" s="250" t="s">
        <v>192</v>
      </c>
      <c r="F2297" s="250" t="s">
        <v>180</v>
      </c>
      <c r="G2297" s="250" t="s">
        <v>181</v>
      </c>
      <c r="H2297" s="250" t="s">
        <v>26</v>
      </c>
      <c r="I2297" s="250" t="s">
        <v>20</v>
      </c>
      <c r="J2297" s="250" t="s">
        <v>69</v>
      </c>
      <c r="K2297" s="250" t="s">
        <v>21</v>
      </c>
      <c r="L2297" s="250" t="s">
        <v>22</v>
      </c>
      <c r="M2297" s="250" t="s">
        <v>73</v>
      </c>
      <c r="N2297" s="250" t="s">
        <v>189</v>
      </c>
      <c r="O2297" s="250" t="s">
        <v>23</v>
      </c>
      <c r="P2297" s="250" t="s">
        <v>190</v>
      </c>
      <c r="Q2297" s="250" t="s">
        <v>24</v>
      </c>
      <c r="R2297" s="250" t="s">
        <v>191</v>
      </c>
    </row>
    <row r="2298" spans="2:18" s="254" customFormat="1" ht="15.75" hidden="1">
      <c r="B2298" s="248" t="s">
        <v>132</v>
      </c>
      <c r="C2298" s="231">
        <v>0.1595180523227347</v>
      </c>
      <c r="D2298" s="231">
        <v>0.1349371939535874</v>
      </c>
      <c r="E2298" s="231">
        <v>0.08188585607940446</v>
      </c>
      <c r="F2298" s="231">
        <v>0.08169398907103825</v>
      </c>
      <c r="G2298" s="231">
        <v>0.16104868913857678</v>
      </c>
      <c r="H2298" s="231">
        <v>0.11888111888111888</v>
      </c>
      <c r="I2298" s="231">
        <v>0.2646198830409357</v>
      </c>
      <c r="J2298" s="231">
        <v>0.15786802030456853</v>
      </c>
      <c r="K2298" s="231">
        <v>0.16883116883116883</v>
      </c>
      <c r="L2298" s="231">
        <v>0.04316546762589928</v>
      </c>
      <c r="M2298" s="231">
        <v>0.38461538461538464</v>
      </c>
      <c r="N2298" s="231">
        <v>0.12650602409638553</v>
      </c>
      <c r="O2298" s="231">
        <v>0.18803418803418803</v>
      </c>
      <c r="P2298" s="231">
        <v>0.1587826662256037</v>
      </c>
      <c r="Q2298" s="231">
        <v>0.12372881355932204</v>
      </c>
      <c r="R2298" s="231">
        <v>0.14536340852130325</v>
      </c>
    </row>
    <row r="2299" spans="2:18" s="254" customFormat="1" ht="15.75" hidden="1">
      <c r="B2299" s="248" t="s">
        <v>133</v>
      </c>
      <c r="C2299" s="231">
        <v>0.5719192786603693</v>
      </c>
      <c r="D2299" s="231">
        <v>0.6637002341920375</v>
      </c>
      <c r="E2299" s="231">
        <v>0.8064516129032258</v>
      </c>
      <c r="F2299" s="231">
        <v>0.6323770491803279</v>
      </c>
      <c r="G2299" s="231">
        <v>0.6629213483146067</v>
      </c>
      <c r="H2299" s="231">
        <v>0.8088578088578089</v>
      </c>
      <c r="I2299" s="231">
        <v>0.5599415204678363</v>
      </c>
      <c r="J2299" s="231">
        <v>0.5819796954314721</v>
      </c>
      <c r="K2299" s="231">
        <v>0.6370471633629529</v>
      </c>
      <c r="L2299" s="231">
        <v>0.960431654676259</v>
      </c>
      <c r="M2299" s="231">
        <v>0.8269230769230769</v>
      </c>
      <c r="N2299" s="231">
        <v>0.8542168674698796</v>
      </c>
      <c r="O2299" s="231">
        <v>0.7823026646556058</v>
      </c>
      <c r="P2299" s="231">
        <v>0.6156136288455177</v>
      </c>
      <c r="Q2299" s="231">
        <v>0.7101694915254237</v>
      </c>
      <c r="R2299" s="231">
        <v>0.9223057644110275</v>
      </c>
    </row>
    <row r="2300" spans="2:18" s="254" customFormat="1" ht="15.75" hidden="1">
      <c r="B2300" s="248" t="s">
        <v>134</v>
      </c>
      <c r="C2300" s="231">
        <v>0.09641213381241855</v>
      </c>
      <c r="D2300" s="231">
        <v>0.07391952309985098</v>
      </c>
      <c r="E2300" s="231">
        <v>0.10918114143920596</v>
      </c>
      <c r="F2300" s="231">
        <v>0.017349726775956285</v>
      </c>
      <c r="G2300" s="231">
        <v>0.1373283395755306</v>
      </c>
      <c r="H2300" s="231">
        <v>0.08857808857808858</v>
      </c>
      <c r="I2300" s="231">
        <v>0.03216374269005848</v>
      </c>
      <c r="J2300" s="231">
        <v>0.047208121827411166</v>
      </c>
      <c r="K2300" s="231">
        <v>0.060833902939166094</v>
      </c>
      <c r="L2300" s="231">
        <v>0</v>
      </c>
      <c r="M2300" s="231">
        <v>0.07051282051282051</v>
      </c>
      <c r="N2300" s="231">
        <v>0.12409638554216867</v>
      </c>
      <c r="O2300" s="231">
        <v>0.003519356460532931</v>
      </c>
      <c r="P2300" s="231">
        <v>0.2418127687727423</v>
      </c>
      <c r="Q2300" s="231">
        <v>0.14180790960451978</v>
      </c>
      <c r="R2300" s="231">
        <v>0.042606516290726815</v>
      </c>
    </row>
    <row r="2301" spans="2:18" s="254" customFormat="1" ht="15.75" hidden="1">
      <c r="B2301" s="248" t="s">
        <v>135</v>
      </c>
      <c r="C2301" s="231">
        <v>0.09512779372217577</v>
      </c>
      <c r="D2301" s="231">
        <v>0.09461358313817331</v>
      </c>
      <c r="E2301" s="231">
        <v>0.034739454094292806</v>
      </c>
      <c r="F2301" s="231">
        <v>0.12923497267759562</v>
      </c>
      <c r="G2301" s="231">
        <v>0.10736579275905118</v>
      </c>
      <c r="H2301" s="231">
        <v>0.1048951048951049</v>
      </c>
      <c r="I2301" s="231">
        <v>0.17105263157894737</v>
      </c>
      <c r="J2301" s="231">
        <v>0.0700507614213198</v>
      </c>
      <c r="K2301" s="231">
        <v>0.1291866028708134</v>
      </c>
      <c r="L2301" s="231">
        <v>0.039568345323741004</v>
      </c>
      <c r="M2301" s="231">
        <v>0</v>
      </c>
      <c r="N2301" s="231">
        <v>0.027710843373493974</v>
      </c>
      <c r="O2301" s="231">
        <v>0.08496732026143791</v>
      </c>
      <c r="P2301" s="231">
        <v>0.05358914985114125</v>
      </c>
      <c r="Q2301" s="231">
        <v>0.09209039548022599</v>
      </c>
      <c r="R2301" s="231">
        <v>0.05263157894736842</v>
      </c>
    </row>
    <row r="2302" spans="2:18" s="254" customFormat="1" ht="15.75" hidden="1">
      <c r="B2302" s="248" t="s">
        <v>136</v>
      </c>
      <c r="C2302" s="231">
        <v>0.018760404661288258</v>
      </c>
      <c r="D2302" s="231">
        <v>0.012476048541622313</v>
      </c>
      <c r="E2302" s="231">
        <v>0</v>
      </c>
      <c r="F2302" s="231">
        <v>0.010655737704918032</v>
      </c>
      <c r="G2302" s="231">
        <v>0.03495630461922597</v>
      </c>
      <c r="H2302" s="231">
        <v>0</v>
      </c>
      <c r="I2302" s="231">
        <v>0</v>
      </c>
      <c r="J2302" s="231">
        <v>0.01979695431472081</v>
      </c>
      <c r="K2302" s="231">
        <v>0.01161995898838004</v>
      </c>
      <c r="L2302" s="231">
        <v>0</v>
      </c>
      <c r="M2302" s="231">
        <v>0</v>
      </c>
      <c r="N2302" s="231">
        <v>0.01927710843373494</v>
      </c>
      <c r="O2302" s="231">
        <v>0.011563599798893917</v>
      </c>
      <c r="P2302" s="231">
        <v>0.010254713860403573</v>
      </c>
      <c r="Q2302" s="231">
        <v>0.007909604519774011</v>
      </c>
      <c r="R2302" s="231">
        <v>0.020050125313283207</v>
      </c>
    </row>
    <row r="2303" spans="2:18" s="254" customFormat="1" ht="15.75" hidden="1">
      <c r="B2303" s="248" t="s">
        <v>137</v>
      </c>
      <c r="C2303" s="231">
        <v>0.1243098084412405</v>
      </c>
      <c r="D2303" s="231">
        <v>0.18032786885245902</v>
      </c>
      <c r="E2303" s="231">
        <v>0.22332506203473945</v>
      </c>
      <c r="F2303" s="231">
        <v>0.3069672131147541</v>
      </c>
      <c r="G2303" s="231">
        <v>0.03745318352059925</v>
      </c>
      <c r="H2303" s="231">
        <v>0.04895104895104895</v>
      </c>
      <c r="I2303" s="231">
        <v>0.19005847953216373</v>
      </c>
      <c r="J2303" s="231">
        <v>0.24974619289340103</v>
      </c>
      <c r="K2303" s="231">
        <v>0.15652768284347232</v>
      </c>
      <c r="L2303" s="231">
        <v>0.20863309352517986</v>
      </c>
      <c r="M2303" s="231">
        <v>0.21153846153846154</v>
      </c>
      <c r="N2303" s="231">
        <v>0.06506024096385542</v>
      </c>
      <c r="O2303" s="231">
        <v>0.06686777275012569</v>
      </c>
      <c r="P2303" s="231">
        <v>0.032087330466424084</v>
      </c>
      <c r="Q2303" s="231">
        <v>0.07005649717514124</v>
      </c>
      <c r="R2303" s="231">
        <v>0.012531328320802004</v>
      </c>
    </row>
    <row r="2304" spans="2:18" s="254" customFormat="1" ht="15.75" hidden="1">
      <c r="B2304" s="57"/>
      <c r="C2304" s="57"/>
      <c r="D2304" s="57"/>
      <c r="E2304" s="57"/>
      <c r="F2304" s="57"/>
      <c r="G2304" s="57"/>
      <c r="H2304" s="57"/>
      <c r="I2304" s="57"/>
      <c r="J2304" s="57"/>
      <c r="K2304" s="57"/>
      <c r="L2304" s="57"/>
      <c r="M2304" s="57"/>
      <c r="N2304" s="57"/>
      <c r="O2304" s="57"/>
      <c r="P2304" s="57"/>
      <c r="Q2304" s="57"/>
      <c r="R2304" s="57"/>
    </row>
    <row r="2305" s="246" customFormat="1" ht="15.75" hidden="1">
      <c r="B2305" s="256" t="s">
        <v>482</v>
      </c>
    </row>
    <row r="2306" spans="2:18" s="246" customFormat="1" ht="15.75" hidden="1">
      <c r="B2306" s="248"/>
      <c r="C2306" s="249" t="s">
        <v>74</v>
      </c>
      <c r="D2306" s="250" t="s">
        <v>172</v>
      </c>
      <c r="E2306" s="250" t="s">
        <v>192</v>
      </c>
      <c r="F2306" s="250" t="s">
        <v>180</v>
      </c>
      <c r="G2306" s="250" t="s">
        <v>181</v>
      </c>
      <c r="H2306" s="250" t="s">
        <v>26</v>
      </c>
      <c r="I2306" s="250" t="s">
        <v>20</v>
      </c>
      <c r="J2306" s="250" t="s">
        <v>69</v>
      </c>
      <c r="K2306" s="250" t="s">
        <v>21</v>
      </c>
      <c r="L2306" s="250" t="s">
        <v>22</v>
      </c>
      <c r="M2306" s="250" t="s">
        <v>73</v>
      </c>
      <c r="N2306" s="250" t="s">
        <v>189</v>
      </c>
      <c r="O2306" s="250" t="s">
        <v>23</v>
      </c>
      <c r="P2306" s="250" t="s">
        <v>190</v>
      </c>
      <c r="Q2306" s="250" t="s">
        <v>24</v>
      </c>
      <c r="R2306" s="250" t="s">
        <v>191</v>
      </c>
    </row>
    <row r="2307" spans="2:18" s="246" customFormat="1" ht="15.75" hidden="1">
      <c r="B2307" s="248" t="s">
        <v>132</v>
      </c>
      <c r="C2307" s="251">
        <f>SUM(D2192:D2196)/SUM(D2186:D2190)</f>
        <v>0.13553797024920167</v>
      </c>
      <c r="D2307" s="251">
        <f aca="true" t="shared" si="255" ref="D2307:R2307">SUM(E2192:E2196)/SUM(E2186:E2190)</f>
        <v>0.12098550002077361</v>
      </c>
      <c r="E2307" s="251">
        <f t="shared" si="255"/>
        <v>0.0947867298578199</v>
      </c>
      <c r="F2307" s="251">
        <f t="shared" si="255"/>
        <v>0.07957595276435857</v>
      </c>
      <c r="G2307" s="251">
        <f t="shared" si="255"/>
        <v>0.13354700854700854</v>
      </c>
      <c r="H2307" s="251">
        <f t="shared" si="255"/>
        <v>0.10262008733624454</v>
      </c>
      <c r="I2307" s="251">
        <f t="shared" si="255"/>
        <v>0.16981132075471697</v>
      </c>
      <c r="J2307" s="251">
        <f t="shared" si="255"/>
        <v>0.13480457325179473</v>
      </c>
      <c r="K2307" s="251">
        <f t="shared" si="255"/>
        <v>0.13782051282051283</v>
      </c>
      <c r="L2307" s="251">
        <f t="shared" si="255"/>
        <v>0.1</v>
      </c>
      <c r="M2307" s="251">
        <f t="shared" si="255"/>
        <v>0.14659685863874344</v>
      </c>
      <c r="N2307" s="251">
        <f t="shared" si="255"/>
        <v>0.09455292908530319</v>
      </c>
      <c r="O2307" s="251">
        <f t="shared" si="255"/>
        <v>0.1878727634194831</v>
      </c>
      <c r="P2307" s="251">
        <f t="shared" si="255"/>
        <v>0.15195137555982086</v>
      </c>
      <c r="Q2307" s="251">
        <f t="shared" si="255"/>
        <v>0.1073170731707317</v>
      </c>
      <c r="R2307" s="251">
        <f t="shared" si="255"/>
        <v>0.18501170960187355</v>
      </c>
    </row>
    <row r="2308" spans="2:18" s="246" customFormat="1" ht="15.75" hidden="1">
      <c r="B2308" s="248" t="s">
        <v>133</v>
      </c>
      <c r="C2308" s="251">
        <f>SUM(D2198:D2202)/SUM(D2186:D2190)</f>
        <v>0.6072363617590879</v>
      </c>
      <c r="D2308" s="251">
        <f aca="true" t="shared" si="256" ref="D2308:R2308">SUM(E2198:E2202)/SUM(E2186:E2190)</f>
        <v>0.7076737712410154</v>
      </c>
      <c r="E2308" s="251">
        <f t="shared" si="256"/>
        <v>0.7630331753554502</v>
      </c>
      <c r="F2308" s="251">
        <f t="shared" si="256"/>
        <v>0.6845142243692969</v>
      </c>
      <c r="G2308" s="251">
        <f t="shared" si="256"/>
        <v>0.686965811965812</v>
      </c>
      <c r="H2308" s="251">
        <f t="shared" si="256"/>
        <v>0.7183406113537117</v>
      </c>
      <c r="I2308" s="251">
        <f t="shared" si="256"/>
        <v>0.7374213836477987</v>
      </c>
      <c r="J2308" s="251">
        <f t="shared" si="256"/>
        <v>0.6703004520074448</v>
      </c>
      <c r="K2308" s="251">
        <f t="shared" si="256"/>
        <v>0.6294871794871795</v>
      </c>
      <c r="L2308" s="251">
        <f t="shared" si="256"/>
        <v>0.7296296296296296</v>
      </c>
      <c r="M2308" s="251">
        <f t="shared" si="256"/>
        <v>0.8167539267015707</v>
      </c>
      <c r="N2308" s="251">
        <f t="shared" si="256"/>
        <v>0.8653648509763617</v>
      </c>
      <c r="O2308" s="251">
        <f t="shared" si="256"/>
        <v>0.8379721669980119</v>
      </c>
      <c r="P2308" s="251">
        <f t="shared" si="256"/>
        <v>0.6420345489443378</v>
      </c>
      <c r="Q2308" s="251">
        <f t="shared" si="256"/>
        <v>0.7420054200542006</v>
      </c>
      <c r="R2308" s="251">
        <f t="shared" si="256"/>
        <v>0.9578454332552693</v>
      </c>
    </row>
    <row r="2309" spans="2:18" s="246" customFormat="1" ht="15.75" hidden="1">
      <c r="B2309" s="248" t="s">
        <v>134</v>
      </c>
      <c r="C2309" s="251">
        <f>SUM(D2204:D2208)/SUM(D2186:D2190)</f>
        <v>0.10642879794679666</v>
      </c>
      <c r="D2309" s="251">
        <f aca="true" t="shared" si="257" ref="D2309:R2309">SUM(E2204:E2208)/SUM(E2186:E2190)</f>
        <v>0.07499272923677759</v>
      </c>
      <c r="E2309" s="251">
        <f t="shared" si="257"/>
        <v>0.12559241706161137</v>
      </c>
      <c r="F2309" s="251">
        <f t="shared" si="257"/>
        <v>0.019994632313472892</v>
      </c>
      <c r="G2309" s="251">
        <f t="shared" si="257"/>
        <v>0.1858974358974359</v>
      </c>
      <c r="H2309" s="251">
        <f t="shared" si="257"/>
        <v>0.0611353711790393</v>
      </c>
      <c r="I2309" s="251">
        <f t="shared" si="257"/>
        <v>0.015723270440251572</v>
      </c>
      <c r="J2309" s="251">
        <f t="shared" si="257"/>
        <v>0.049720818931135335</v>
      </c>
      <c r="K2309" s="251">
        <f t="shared" si="257"/>
        <v>0.08525641025641026</v>
      </c>
      <c r="L2309" s="251">
        <f t="shared" si="257"/>
        <v>0</v>
      </c>
      <c r="M2309" s="251">
        <f t="shared" si="257"/>
        <v>0.09947643979057591</v>
      </c>
      <c r="N2309" s="251">
        <f t="shared" si="257"/>
        <v>0.1130524152106886</v>
      </c>
      <c r="O2309" s="251">
        <f t="shared" si="257"/>
        <v>0.005964214711729622</v>
      </c>
      <c r="P2309" s="251">
        <f t="shared" si="257"/>
        <v>0.21017274472168906</v>
      </c>
      <c r="Q2309" s="251">
        <f t="shared" si="257"/>
        <v>0.12953929539295392</v>
      </c>
      <c r="R2309" s="251">
        <f t="shared" si="257"/>
        <v>0.07962529274004684</v>
      </c>
    </row>
    <row r="2310" spans="2:18" s="246" customFormat="1" ht="15.75" hidden="1">
      <c r="B2310" s="248" t="s">
        <v>135</v>
      </c>
      <c r="C2310" s="251">
        <f>SUM(D2210:D2214)/SUM(D2186:D2190)</f>
        <v>0.09906484848037878</v>
      </c>
      <c r="D2310" s="251">
        <f aca="true" t="shared" si="258" ref="D2310:R2310">SUM(E2210:E2214)/SUM(E2186:E2190)</f>
        <v>0.10681789854169263</v>
      </c>
      <c r="E2310" s="251">
        <f t="shared" si="258"/>
        <v>0.07345971563981042</v>
      </c>
      <c r="F2310" s="251">
        <f t="shared" si="258"/>
        <v>0.1541867954911433</v>
      </c>
      <c r="G2310" s="251">
        <f t="shared" si="258"/>
        <v>0.07692307692307693</v>
      </c>
      <c r="H2310" s="251">
        <f t="shared" si="258"/>
        <v>0.12008733624454149</v>
      </c>
      <c r="I2310" s="251">
        <f t="shared" si="258"/>
        <v>0.1289308176100629</v>
      </c>
      <c r="J2310" s="251">
        <f t="shared" si="258"/>
        <v>0.09811220420101037</v>
      </c>
      <c r="K2310" s="251">
        <f t="shared" si="258"/>
        <v>0.12756410256410255</v>
      </c>
      <c r="L2310" s="251">
        <f t="shared" si="258"/>
        <v>0.10740740740740741</v>
      </c>
      <c r="M2310" s="251">
        <f t="shared" si="258"/>
        <v>0.03664921465968586</v>
      </c>
      <c r="N2310" s="251">
        <f t="shared" si="258"/>
        <v>0.06166495375128469</v>
      </c>
      <c r="O2310" s="251">
        <f t="shared" si="258"/>
        <v>0.061630218687872766</v>
      </c>
      <c r="P2310" s="251">
        <f t="shared" si="258"/>
        <v>0.06621880998080615</v>
      </c>
      <c r="Q2310" s="251">
        <f t="shared" si="258"/>
        <v>0.09647696476964769</v>
      </c>
      <c r="R2310" s="251">
        <f t="shared" si="258"/>
        <v>0.02107728337236534</v>
      </c>
    </row>
    <row r="2311" spans="2:18" s="246" customFormat="1" ht="15.75" hidden="1">
      <c r="B2311" s="248" t="s">
        <v>136</v>
      </c>
      <c r="C2311" s="251">
        <f>SUM(D2216:D2220)/SUM(D2186:D2190)</f>
        <v>0.016999402624029263</v>
      </c>
      <c r="D2311" s="251">
        <f aca="true" t="shared" si="259" ref="D2311:R2311">SUM(E2216:E2220)/SUM(E2186:E2190)</f>
        <v>0.009597407453570983</v>
      </c>
      <c r="E2311" s="251">
        <f t="shared" si="259"/>
        <v>0</v>
      </c>
      <c r="F2311" s="251">
        <f t="shared" si="259"/>
        <v>0.01274825550187869</v>
      </c>
      <c r="G2311" s="251">
        <f t="shared" si="259"/>
        <v>0.005341880341880342</v>
      </c>
      <c r="H2311" s="251">
        <f t="shared" si="259"/>
        <v>0</v>
      </c>
      <c r="I2311" s="251">
        <f t="shared" si="259"/>
        <v>0</v>
      </c>
      <c r="J2311" s="251">
        <f t="shared" si="259"/>
        <v>0.012230789683594789</v>
      </c>
      <c r="K2311" s="251">
        <f t="shared" si="259"/>
        <v>0.008974358974358974</v>
      </c>
      <c r="L2311" s="251">
        <f t="shared" si="259"/>
        <v>0</v>
      </c>
      <c r="M2311" s="251">
        <f t="shared" si="259"/>
        <v>0</v>
      </c>
      <c r="N2311" s="251">
        <f t="shared" si="259"/>
        <v>0.006166495375128468</v>
      </c>
      <c r="O2311" s="251">
        <f t="shared" si="259"/>
        <v>0.009940357852882704</v>
      </c>
      <c r="P2311" s="251">
        <f t="shared" si="259"/>
        <v>0.008957133717210493</v>
      </c>
      <c r="Q2311" s="251">
        <f t="shared" si="259"/>
        <v>0.004878048780487805</v>
      </c>
      <c r="R2311" s="251">
        <f t="shared" si="259"/>
        <v>0.01873536299765808</v>
      </c>
    </row>
    <row r="2312" spans="2:18" s="246" customFormat="1" ht="15" customHeight="1" hidden="1">
      <c r="B2312" s="248" t="s">
        <v>137</v>
      </c>
      <c r="C2312" s="251">
        <f>SUM(D2222:D2226)/SUM(D2186:D2190)</f>
        <v>0.1154668751336721</v>
      </c>
      <c r="D2312" s="251">
        <f aca="true" t="shared" si="260" ref="D2312:R2312">SUM(E2222:E2226)/SUM(E2186:E2190)</f>
        <v>0.15102413893389838</v>
      </c>
      <c r="E2312" s="251">
        <f t="shared" si="260"/>
        <v>0.16113744075829384</v>
      </c>
      <c r="F2312" s="251">
        <f t="shared" si="260"/>
        <v>0.26019860440150294</v>
      </c>
      <c r="G2312" s="251">
        <f t="shared" si="260"/>
        <v>0.008547008547008548</v>
      </c>
      <c r="H2312" s="251">
        <f t="shared" si="260"/>
        <v>0.09388646288209607</v>
      </c>
      <c r="I2312" s="251">
        <f t="shared" si="260"/>
        <v>0.20754716981132076</v>
      </c>
      <c r="J2312" s="251">
        <f t="shared" si="260"/>
        <v>0.1964902951342728</v>
      </c>
      <c r="K2312" s="251">
        <f t="shared" si="260"/>
        <v>0.1576923076923077</v>
      </c>
      <c r="L2312" s="251">
        <f t="shared" si="260"/>
        <v>0.1925925925925926</v>
      </c>
      <c r="M2312" s="251">
        <f t="shared" si="260"/>
        <v>0.08376963350785341</v>
      </c>
      <c r="N2312" s="251">
        <f t="shared" si="260"/>
        <v>0.07708119218910586</v>
      </c>
      <c r="O2312" s="251">
        <f t="shared" si="260"/>
        <v>0.0536779324055666</v>
      </c>
      <c r="P2312" s="251">
        <f t="shared" si="260"/>
        <v>0.018234165067178502</v>
      </c>
      <c r="Q2312" s="251">
        <f t="shared" si="260"/>
        <v>0.06883468834688347</v>
      </c>
      <c r="R2312" s="251">
        <f t="shared" si="260"/>
        <v>0.0585480093676815</v>
      </c>
    </row>
    <row r="2313" spans="2:18" s="246" customFormat="1" ht="15.75" hidden="1">
      <c r="B2313" s="150"/>
      <c r="C2313" s="57"/>
      <c r="D2313" s="57"/>
      <c r="E2313" s="57"/>
      <c r="F2313" s="57"/>
      <c r="G2313" s="57"/>
      <c r="H2313" s="57"/>
      <c r="I2313" s="57"/>
      <c r="J2313" s="57"/>
      <c r="K2313" s="57"/>
      <c r="L2313" s="57"/>
      <c r="M2313" s="57"/>
      <c r="N2313" s="57"/>
      <c r="O2313" s="57"/>
      <c r="P2313" s="57"/>
      <c r="Q2313" s="57"/>
      <c r="R2313" s="57"/>
    </row>
    <row r="2314" s="111" customFormat="1" ht="15.75">
      <c r="B2314" s="288" t="s">
        <v>374</v>
      </c>
    </row>
    <row r="2315" s="111" customFormat="1" ht="15.75" hidden="1">
      <c r="B2315" s="261" t="s">
        <v>474</v>
      </c>
    </row>
    <row r="2316" spans="2:19" s="111" customFormat="1" ht="15.75" hidden="1">
      <c r="B2316" s="33" t="s">
        <v>138</v>
      </c>
      <c r="C2316" s="190" t="s">
        <v>74</v>
      </c>
      <c r="D2316" s="86" t="s">
        <v>172</v>
      </c>
      <c r="E2316" s="86" t="s">
        <v>192</v>
      </c>
      <c r="F2316" s="86" t="s">
        <v>180</v>
      </c>
      <c r="G2316" s="86" t="s">
        <v>181</v>
      </c>
      <c r="H2316" s="86" t="s">
        <v>26</v>
      </c>
      <c r="I2316" s="86" t="s">
        <v>20</v>
      </c>
      <c r="J2316" s="86" t="s">
        <v>69</v>
      </c>
      <c r="K2316" s="86" t="s">
        <v>21</v>
      </c>
      <c r="L2316" s="86" t="s">
        <v>22</v>
      </c>
      <c r="M2316" s="86" t="s">
        <v>73</v>
      </c>
      <c r="N2316" s="86" t="s">
        <v>189</v>
      </c>
      <c r="O2316" s="86" t="s">
        <v>23</v>
      </c>
      <c r="P2316" s="86" t="s">
        <v>190</v>
      </c>
      <c r="Q2316" s="86" t="s">
        <v>24</v>
      </c>
      <c r="R2316" s="86" t="s">
        <v>191</v>
      </c>
      <c r="S2316" s="86"/>
    </row>
    <row r="2317" spans="1:19" s="111" customFormat="1" ht="15.75" hidden="1">
      <c r="A2317" s="111">
        <v>5</v>
      </c>
      <c r="B2317" s="33" t="str">
        <f aca="true" t="shared" si="261" ref="B2317:R2317">INDEX(B2238:B2244,$A$2317)</f>
        <v>Received GED</v>
      </c>
      <c r="C2317" s="231">
        <f t="shared" si="261"/>
        <v>0.011431606660354265</v>
      </c>
      <c r="D2317" s="106">
        <f t="shared" si="261"/>
        <v>0.0050270202337564405</v>
      </c>
      <c r="E2317" s="106" t="e">
        <f t="shared" si="261"/>
        <v>#N/A</v>
      </c>
      <c r="F2317" s="106">
        <f t="shared" si="261"/>
        <v>0.009362730292962852</v>
      </c>
      <c r="G2317" s="106">
        <f t="shared" si="261"/>
        <v>0</v>
      </c>
      <c r="H2317" s="106" t="e">
        <f t="shared" si="261"/>
        <v>#N/A</v>
      </c>
      <c r="I2317" s="106" t="e">
        <f t="shared" si="261"/>
        <v>#N/A</v>
      </c>
      <c r="J2317" s="106">
        <f t="shared" si="261"/>
        <v>0.007182761372705506</v>
      </c>
      <c r="K2317" s="106" t="e">
        <f t="shared" si="261"/>
        <v>#N/A</v>
      </c>
      <c r="L2317" s="106" t="e">
        <f t="shared" si="261"/>
        <v>#N/A</v>
      </c>
      <c r="M2317" s="106" t="e">
        <f t="shared" si="261"/>
        <v>#N/A</v>
      </c>
      <c r="N2317" s="106" t="e">
        <f t="shared" si="261"/>
        <v>#N/A</v>
      </c>
      <c r="O2317" s="106" t="e">
        <f t="shared" si="261"/>
        <v>#N/A</v>
      </c>
      <c r="P2317" s="106" t="e">
        <f t="shared" si="261"/>
        <v>#N/A</v>
      </c>
      <c r="Q2317" s="106" t="e">
        <f t="shared" si="261"/>
        <v>#N/A</v>
      </c>
      <c r="R2317" s="106">
        <f t="shared" si="261"/>
        <v>0</v>
      </c>
      <c r="S2317" s="33" t="s">
        <v>184</v>
      </c>
    </row>
    <row r="2318" spans="2:19" s="111" customFormat="1" ht="16.5" customHeight="1" hidden="1">
      <c r="B2318" s="33" t="str">
        <f aca="true" t="shared" si="262" ref="B2318:R2318">INDEX(B2258:B2264,$A$2317)</f>
        <v>Received GED</v>
      </c>
      <c r="C2318" s="231">
        <f t="shared" si="262"/>
        <v>0.01507761650885484</v>
      </c>
      <c r="D2318" s="106">
        <f t="shared" si="262"/>
        <v>0.006296508299942759</v>
      </c>
      <c r="E2318" s="106" t="e">
        <f t="shared" si="262"/>
        <v>#N/A</v>
      </c>
      <c r="F2318" s="106">
        <f t="shared" si="262"/>
        <v>0.007069278933548778</v>
      </c>
      <c r="G2318" s="106" t="e">
        <f t="shared" si="262"/>
        <v>#N/A</v>
      </c>
      <c r="H2318" s="106">
        <f t="shared" si="262"/>
        <v>0</v>
      </c>
      <c r="I2318" s="106" t="e">
        <f t="shared" si="262"/>
        <v>#N/A</v>
      </c>
      <c r="J2318" s="106">
        <f t="shared" si="262"/>
        <v>0.008145663632007666</v>
      </c>
      <c r="K2318" s="106" t="e">
        <f t="shared" si="262"/>
        <v>#N/A</v>
      </c>
      <c r="L2318" s="106">
        <f t="shared" si="262"/>
        <v>0</v>
      </c>
      <c r="M2318" s="106">
        <f t="shared" si="262"/>
        <v>0</v>
      </c>
      <c r="N2318" s="106" t="e">
        <f t="shared" si="262"/>
        <v>#N/A</v>
      </c>
      <c r="O2318" s="106">
        <f t="shared" si="262"/>
        <v>0.009316770186335404</v>
      </c>
      <c r="P2318" s="106">
        <f t="shared" si="262"/>
        <v>0.020512820512820513</v>
      </c>
      <c r="Q2318" s="106" t="e">
        <f t="shared" si="262"/>
        <v>#N/A</v>
      </c>
      <c r="R2318" s="106" t="e">
        <f t="shared" si="262"/>
        <v>#N/A</v>
      </c>
      <c r="S2318" s="33" t="s">
        <v>182</v>
      </c>
    </row>
    <row r="2319" spans="2:19" s="111" customFormat="1" ht="15.75" hidden="1">
      <c r="B2319" s="33" t="str">
        <f aca="true" t="shared" si="263" ref="B2319:R2319">INDEX(B2278:B2284,$A$2317)</f>
        <v>Received GED</v>
      </c>
      <c r="C2319" s="231">
        <f t="shared" si="263"/>
        <v>0.01888714471794529</v>
      </c>
      <c r="D2319" s="106">
        <f t="shared" si="263"/>
        <v>0.014813936951884333</v>
      </c>
      <c r="E2319" s="106" t="e">
        <f t="shared" si="263"/>
        <v>#N/A</v>
      </c>
      <c r="F2319" s="106">
        <f t="shared" si="263"/>
        <v>0.04566929133858268</v>
      </c>
      <c r="G2319" s="106">
        <f t="shared" si="263"/>
        <v>0.007342143906020558</v>
      </c>
      <c r="H2319" s="106" t="e">
        <f t="shared" si="263"/>
        <v>#N/A</v>
      </c>
      <c r="I2319" s="106" t="e">
        <f t="shared" si="263"/>
        <v>#N/A</v>
      </c>
      <c r="J2319" s="106">
        <f t="shared" si="263"/>
        <v>0.020855057351407715</v>
      </c>
      <c r="K2319" s="106">
        <f t="shared" si="263"/>
        <v>0.029106029106029108</v>
      </c>
      <c r="L2319" s="106">
        <f t="shared" si="263"/>
        <v>0</v>
      </c>
      <c r="M2319" s="106" t="e">
        <f t="shared" si="263"/>
        <v>#N/A</v>
      </c>
      <c r="N2319" s="106">
        <f t="shared" si="263"/>
        <v>0.007594936708860759</v>
      </c>
      <c r="O2319" s="106">
        <f t="shared" si="263"/>
        <v>0.014141414141414142</v>
      </c>
      <c r="P2319" s="106">
        <f t="shared" si="263"/>
        <v>0.00936768149882904</v>
      </c>
      <c r="Q2319" s="106">
        <f t="shared" si="263"/>
        <v>0.00909090909090909</v>
      </c>
      <c r="R2319" s="106">
        <f t="shared" si="263"/>
        <v>0.020942408376963352</v>
      </c>
      <c r="S2319" s="33" t="s">
        <v>185</v>
      </c>
    </row>
    <row r="2320" spans="2:19" s="111" customFormat="1" ht="15.75" hidden="1">
      <c r="B2320" s="33" t="str">
        <f aca="true" t="shared" si="264" ref="B2320:R2320">INDEX(B2248:B2254,$A$2317)</f>
        <v>Received GED</v>
      </c>
      <c r="C2320" s="231">
        <f t="shared" si="264"/>
        <v>0.00349755171380034</v>
      </c>
      <c r="D2320" s="106">
        <f t="shared" si="264"/>
        <v>0</v>
      </c>
      <c r="E2320" s="106">
        <f t="shared" si="264"/>
        <v>0</v>
      </c>
      <c r="F2320" s="106">
        <f t="shared" si="264"/>
        <v>0</v>
      </c>
      <c r="G2320" s="106">
        <f t="shared" si="264"/>
        <v>0</v>
      </c>
      <c r="H2320" s="106" t="e">
        <f t="shared" si="264"/>
        <v>#N/A</v>
      </c>
      <c r="I2320" s="106">
        <f t="shared" si="264"/>
        <v>0</v>
      </c>
      <c r="J2320" s="106" t="e">
        <f t="shared" si="264"/>
        <v>#N/A</v>
      </c>
      <c r="K2320" s="106">
        <f t="shared" si="264"/>
        <v>0</v>
      </c>
      <c r="L2320" s="106" t="e">
        <f t="shared" si="264"/>
        <v>#N/A</v>
      </c>
      <c r="M2320" s="106" t="e">
        <f t="shared" si="264"/>
        <v>#N/A</v>
      </c>
      <c r="N2320" s="106">
        <f t="shared" si="264"/>
        <v>0</v>
      </c>
      <c r="O2320" s="106">
        <f t="shared" si="264"/>
        <v>0</v>
      </c>
      <c r="P2320" s="106" t="e">
        <f t="shared" si="264"/>
        <v>#N/A</v>
      </c>
      <c r="Q2320" s="106" t="e">
        <f t="shared" si="264"/>
        <v>#N/A</v>
      </c>
      <c r="R2320" s="106">
        <f t="shared" si="264"/>
        <v>0</v>
      </c>
      <c r="S2320" s="33" t="s">
        <v>264</v>
      </c>
    </row>
    <row r="2321" spans="2:19" s="111" customFormat="1" ht="15.75" hidden="1">
      <c r="B2321" s="33" t="str">
        <f aca="true" t="shared" si="265" ref="B2321:R2321">INDEX(B2268:B2274,$A$2317)</f>
        <v>Received GED</v>
      </c>
      <c r="C2321" s="231">
        <f t="shared" si="265"/>
        <v>0.022935779816513763</v>
      </c>
      <c r="D2321" s="106">
        <f t="shared" si="265"/>
        <v>0</v>
      </c>
      <c r="E2321" s="106" t="e">
        <f t="shared" si="265"/>
        <v>#N/A</v>
      </c>
      <c r="F2321" s="106" t="e">
        <f t="shared" si="265"/>
        <v>#N/A</v>
      </c>
      <c r="G2321" s="106">
        <f t="shared" si="265"/>
        <v>0</v>
      </c>
      <c r="H2321" s="106" t="e">
        <f t="shared" si="265"/>
        <v>#N/A</v>
      </c>
      <c r="I2321" s="106" t="e">
        <f t="shared" si="265"/>
        <v>#N/A</v>
      </c>
      <c r="J2321" s="106" t="e">
        <f t="shared" si="265"/>
        <v>#N/A</v>
      </c>
      <c r="K2321" s="106" t="e">
        <f t="shared" si="265"/>
        <v>#N/A</v>
      </c>
      <c r="L2321" s="106" t="e">
        <f t="shared" si="265"/>
        <v>#N/A</v>
      </c>
      <c r="M2321" s="106" t="e">
        <f t="shared" si="265"/>
        <v>#N/A</v>
      </c>
      <c r="N2321" s="106" t="e">
        <f t="shared" si="265"/>
        <v>#N/A</v>
      </c>
      <c r="O2321" s="106">
        <f t="shared" si="265"/>
        <v>0</v>
      </c>
      <c r="P2321" s="106" t="e">
        <f t="shared" si="265"/>
        <v>#N/A</v>
      </c>
      <c r="Q2321" s="106">
        <f t="shared" si="265"/>
        <v>0</v>
      </c>
      <c r="R2321" s="106" t="e">
        <f t="shared" si="265"/>
        <v>#N/A</v>
      </c>
      <c r="S2321" s="33" t="s">
        <v>188</v>
      </c>
    </row>
    <row r="2322" spans="2:19" s="111" customFormat="1" ht="15.75" hidden="1">
      <c r="B2322" s="33" t="str">
        <f aca="true" t="shared" si="266" ref="B2322:R2322">INDEX(B2288:B2294,$A$2317)</f>
        <v>Received GED</v>
      </c>
      <c r="C2322" s="231">
        <f t="shared" si="266"/>
        <v>0.017076049591191446</v>
      </c>
      <c r="D2322" s="106">
        <f t="shared" si="266"/>
        <v>0.00715547703180212</v>
      </c>
      <c r="E2322" s="106" t="e">
        <f t="shared" si="266"/>
        <v>#N/A</v>
      </c>
      <c r="F2322" s="106">
        <f t="shared" si="266"/>
        <v>0.008726625111308993</v>
      </c>
      <c r="G2322" s="106" t="e">
        <f t="shared" si="266"/>
        <v>#N/A</v>
      </c>
      <c r="H2322" s="106" t="e">
        <f t="shared" si="266"/>
        <v>#N/A</v>
      </c>
      <c r="I2322" s="106" t="e">
        <f t="shared" si="266"/>
        <v>#N/A</v>
      </c>
      <c r="J2322" s="106">
        <f t="shared" si="266"/>
        <v>0.009110396570203644</v>
      </c>
      <c r="K2322" s="106" t="e">
        <f t="shared" si="266"/>
        <v>#N/A</v>
      </c>
      <c r="L2322" s="106" t="e">
        <f t="shared" si="266"/>
        <v>#N/A</v>
      </c>
      <c r="M2322" s="106">
        <f t="shared" si="266"/>
        <v>0</v>
      </c>
      <c r="N2322" s="106" t="e">
        <f t="shared" si="266"/>
        <v>#N/A</v>
      </c>
      <c r="O2322" s="106">
        <f t="shared" si="266"/>
        <v>0.011379800853485065</v>
      </c>
      <c r="P2322" s="106">
        <f t="shared" si="266"/>
        <v>0.019498607242339833</v>
      </c>
      <c r="Q2322" s="106" t="e">
        <f t="shared" si="266"/>
        <v>#N/A</v>
      </c>
      <c r="R2322" s="106" t="e">
        <f t="shared" si="266"/>
        <v>#N/A</v>
      </c>
      <c r="S2322" s="33" t="s">
        <v>263</v>
      </c>
    </row>
    <row r="2323" s="111" customFormat="1" ht="15.75"/>
    <row r="2324" s="111" customFormat="1" ht="15.75"/>
    <row r="2325" s="111" customFormat="1" ht="15.75"/>
    <row r="2326" s="111" customFormat="1" ht="15.75"/>
    <row r="2327" s="224" customFormat="1" ht="15.75"/>
    <row r="2328" s="111" customFormat="1" ht="15.75"/>
    <row r="2329" s="268" customFormat="1" ht="15.75"/>
    <row r="2330" s="268" customFormat="1" ht="15.75"/>
    <row r="2331" s="111" customFormat="1" ht="15.75"/>
    <row r="2332" s="111" customFormat="1" ht="15.75"/>
    <row r="2333" s="111" customFormat="1" ht="15.75"/>
    <row r="2334" s="111" customFormat="1" ht="15.75"/>
    <row r="2335" s="111" customFormat="1" ht="15.75"/>
    <row r="2336" spans="2:9" s="11" customFormat="1" ht="15.75">
      <c r="B2336" s="14"/>
      <c r="C2336" s="111"/>
      <c r="D2336" s="111"/>
      <c r="E2336" s="111"/>
      <c r="F2336" s="111"/>
      <c r="G2336" s="111"/>
      <c r="H2336" s="111"/>
      <c r="I2336" s="111"/>
    </row>
    <row r="2337" spans="2:26" s="11" customFormat="1" ht="15.75">
      <c r="B2337" s="58"/>
      <c r="C2337" s="58"/>
      <c r="D2337" s="58"/>
      <c r="E2337" s="58"/>
      <c r="F2337" s="58"/>
      <c r="G2337" s="58"/>
      <c r="H2337" s="58"/>
      <c r="I2337" s="58"/>
      <c r="J2337" s="112"/>
      <c r="U2337" s="36"/>
      <c r="V2337" s="36"/>
      <c r="W2337" s="36"/>
      <c r="X2337" s="36"/>
      <c r="Y2337" s="36"/>
      <c r="Z2337" s="36"/>
    </row>
    <row r="2338" spans="3:26" s="11" customFormat="1" ht="15.75">
      <c r="C2338" s="16"/>
      <c r="D2338" s="37"/>
      <c r="E2338" s="37"/>
      <c r="F2338" s="37"/>
      <c r="G2338" s="16"/>
      <c r="H2338" s="16"/>
      <c r="I2338" s="16"/>
      <c r="J2338" s="112"/>
      <c r="U2338" s="36"/>
      <c r="V2338" s="36"/>
      <c r="W2338" s="36"/>
      <c r="X2338" s="36"/>
      <c r="Y2338" s="36"/>
      <c r="Z2338" s="36"/>
    </row>
    <row r="2339" spans="3:26" s="11" customFormat="1" ht="15.75">
      <c r="C2339" s="16"/>
      <c r="D2339" s="37"/>
      <c r="E2339" s="37"/>
      <c r="F2339" s="37"/>
      <c r="G2339" s="16"/>
      <c r="H2339" s="16"/>
      <c r="I2339" s="16"/>
      <c r="J2339" s="112"/>
      <c r="U2339" s="36"/>
      <c r="V2339" s="36"/>
      <c r="W2339" s="36"/>
      <c r="X2339" s="36"/>
      <c r="Y2339" s="36"/>
      <c r="Z2339" s="36"/>
    </row>
    <row r="2340" spans="3:26" s="11" customFormat="1" ht="15.75">
      <c r="C2340" s="16"/>
      <c r="D2340" s="37"/>
      <c r="E2340" s="37"/>
      <c r="F2340" s="37"/>
      <c r="G2340" s="16"/>
      <c r="H2340" s="16"/>
      <c r="I2340" s="16"/>
      <c r="J2340" s="112"/>
      <c r="U2340" s="36"/>
      <c r="V2340" s="36"/>
      <c r="W2340" s="36"/>
      <c r="X2340" s="36"/>
      <c r="Y2340" s="36"/>
      <c r="Z2340" s="36"/>
    </row>
    <row r="2341" spans="3:26" s="11" customFormat="1" ht="15.75">
      <c r="C2341" s="16"/>
      <c r="D2341" s="37"/>
      <c r="E2341" s="37"/>
      <c r="F2341" s="37"/>
      <c r="G2341" s="16"/>
      <c r="H2341" s="16"/>
      <c r="I2341" s="16"/>
      <c r="J2341" s="112"/>
      <c r="U2341" s="36"/>
      <c r="V2341" s="36"/>
      <c r="W2341" s="36"/>
      <c r="X2341" s="36"/>
      <c r="Y2341" s="36"/>
      <c r="Z2341" s="36"/>
    </row>
    <row r="2342" spans="2:11" s="111" customFormat="1" ht="15.75">
      <c r="B2342" s="256" t="s">
        <v>475</v>
      </c>
      <c r="K2342" s="52"/>
    </row>
    <row r="2343" spans="2:11" s="224" customFormat="1" ht="15.75">
      <c r="B2343" s="256" t="s">
        <v>440</v>
      </c>
      <c r="K2343" s="52"/>
    </row>
    <row r="2344" s="177" customFormat="1" ht="15.75">
      <c r="K2344" s="52"/>
    </row>
    <row r="2345" spans="2:18" s="177" customFormat="1" ht="15.75" hidden="1">
      <c r="B2345" s="13" t="s">
        <v>386</v>
      </c>
      <c r="C2345" s="198"/>
      <c r="D2345" s="198"/>
      <c r="E2345" s="198"/>
      <c r="F2345" s="198"/>
      <c r="G2345" s="198"/>
      <c r="H2345" s="198"/>
      <c r="I2345" s="198"/>
      <c r="J2345" s="198"/>
      <c r="K2345" s="198"/>
      <c r="L2345" s="198"/>
      <c r="M2345" s="198"/>
      <c r="N2345" s="198"/>
      <c r="O2345" s="198"/>
      <c r="P2345" s="198"/>
      <c r="Q2345" s="198"/>
      <c r="R2345" s="198"/>
    </row>
    <row r="2346" spans="2:18" s="177" customFormat="1" ht="15.75" hidden="1">
      <c r="B2346" s="33"/>
      <c r="C2346" s="200" t="s">
        <v>382</v>
      </c>
      <c r="D2346" s="200" t="s">
        <v>383</v>
      </c>
      <c r="E2346" s="200" t="s">
        <v>302</v>
      </c>
      <c r="F2346" s="200" t="s">
        <v>304</v>
      </c>
      <c r="G2346" s="198"/>
      <c r="H2346" s="198"/>
      <c r="I2346" s="198"/>
      <c r="J2346" s="198"/>
      <c r="K2346" s="198"/>
      <c r="L2346" s="198"/>
      <c r="M2346" s="198"/>
      <c r="N2346" s="198"/>
      <c r="O2346" s="198"/>
      <c r="P2346" s="198"/>
      <c r="Q2346" s="198"/>
      <c r="R2346" s="198"/>
    </row>
    <row r="2347" spans="2:18" s="177" customFormat="1" ht="15.75" hidden="1">
      <c r="B2347" s="138" t="s">
        <v>184</v>
      </c>
      <c r="C2347" s="202">
        <v>0.18536491151831197</v>
      </c>
      <c r="D2347" s="202">
        <v>0.14633219308247813</v>
      </c>
      <c r="E2347" s="202">
        <v>0.15934966859887761</v>
      </c>
      <c r="F2347" s="202">
        <v>0.13145657911273093</v>
      </c>
      <c r="G2347" s="198"/>
      <c r="H2347" s="198"/>
      <c r="I2347" s="198"/>
      <c r="J2347" s="198"/>
      <c r="K2347" s="198"/>
      <c r="L2347" s="198"/>
      <c r="M2347" s="198"/>
      <c r="N2347" s="198"/>
      <c r="O2347" s="198"/>
      <c r="P2347" s="198"/>
      <c r="Q2347" s="198"/>
      <c r="R2347" s="198"/>
    </row>
    <row r="2348" spans="2:18" s="177" customFormat="1" ht="15.75" hidden="1">
      <c r="B2348" s="138" t="s">
        <v>182</v>
      </c>
      <c r="C2348" s="202">
        <v>0.12174519944880903</v>
      </c>
      <c r="D2348" s="202">
        <v>0.101309511724698</v>
      </c>
      <c r="E2348" s="202">
        <v>0.10320557022486083</v>
      </c>
      <c r="F2348" s="202">
        <v>0.09082236214462888</v>
      </c>
      <c r="G2348" s="198"/>
      <c r="H2348" s="198"/>
      <c r="I2348" s="198"/>
      <c r="J2348" s="198"/>
      <c r="K2348" s="198"/>
      <c r="L2348" s="198"/>
      <c r="M2348" s="198"/>
      <c r="N2348" s="198"/>
      <c r="O2348" s="198"/>
      <c r="P2348" s="198"/>
      <c r="Q2348" s="198"/>
      <c r="R2348" s="198"/>
    </row>
    <row r="2349" spans="2:18" s="177" customFormat="1" ht="15.75" hidden="1">
      <c r="B2349" s="138" t="s">
        <v>185</v>
      </c>
      <c r="C2349" s="202">
        <v>0.1696866948106992</v>
      </c>
      <c r="D2349" s="202">
        <v>0.11687681862269642</v>
      </c>
      <c r="E2349" s="202">
        <v>0.14056811729735147</v>
      </c>
      <c r="F2349" s="202">
        <v>0.10049774828158331</v>
      </c>
      <c r="G2349" s="198"/>
      <c r="H2349" s="198"/>
      <c r="I2349" s="198"/>
      <c r="J2349" s="198"/>
      <c r="K2349" s="198"/>
      <c r="L2349" s="198"/>
      <c r="M2349" s="198"/>
      <c r="N2349" s="198"/>
      <c r="O2349" s="198"/>
      <c r="P2349" s="198"/>
      <c r="Q2349" s="198"/>
      <c r="R2349" s="198"/>
    </row>
    <row r="2350" spans="2:18" s="177" customFormat="1" ht="15.75" hidden="1">
      <c r="B2350" s="138" t="s">
        <v>264</v>
      </c>
      <c r="C2350" s="202">
        <v>0.06935467323278957</v>
      </c>
      <c r="D2350" s="202">
        <v>0.04410517387616624</v>
      </c>
      <c r="E2350" s="202">
        <v>0.05715998800839413</v>
      </c>
      <c r="F2350" s="202">
        <v>0.0535279805352798</v>
      </c>
      <c r="G2350" s="198"/>
      <c r="H2350" s="198"/>
      <c r="I2350" s="198"/>
      <c r="J2350" s="198"/>
      <c r="K2350" s="198"/>
      <c r="L2350" s="198"/>
      <c r="M2350" s="198"/>
      <c r="N2350" s="198"/>
      <c r="O2350" s="198"/>
      <c r="P2350" s="198"/>
      <c r="Q2350" s="198"/>
      <c r="R2350" s="198"/>
    </row>
    <row r="2351" spans="2:18" s="177" customFormat="1" ht="15.75" hidden="1">
      <c r="B2351" s="138" t="s">
        <v>188</v>
      </c>
      <c r="C2351" s="202">
        <v>0.1809720785935884</v>
      </c>
      <c r="D2351" s="202">
        <v>0</v>
      </c>
      <c r="E2351" s="202">
        <v>0.1614678899082569</v>
      </c>
      <c r="F2351" s="202">
        <v>0</v>
      </c>
      <c r="G2351" s="198"/>
      <c r="H2351" s="198"/>
      <c r="I2351" s="198"/>
      <c r="J2351" s="198"/>
      <c r="K2351" s="198"/>
      <c r="L2351" s="198"/>
      <c r="M2351" s="198"/>
      <c r="N2351" s="198"/>
      <c r="O2351" s="198"/>
      <c r="P2351" s="198"/>
      <c r="Q2351" s="198"/>
      <c r="R2351" s="198"/>
    </row>
    <row r="2352" spans="2:18" s="177" customFormat="1" ht="15.75" hidden="1">
      <c r="B2352" s="138" t="s">
        <v>263</v>
      </c>
      <c r="C2352" s="202">
        <v>0.16079032066887314</v>
      </c>
      <c r="D2352" s="202">
        <v>0.1258792363204531</v>
      </c>
      <c r="E2352" s="202">
        <v>0.13424773195254547</v>
      </c>
      <c r="F2352" s="202">
        <v>0.1142226148409894</v>
      </c>
      <c r="G2352" s="198"/>
      <c r="H2352" s="198"/>
      <c r="I2352" s="198"/>
      <c r="J2352" s="198"/>
      <c r="K2352" s="198"/>
      <c r="L2352" s="198"/>
      <c r="M2352" s="198"/>
      <c r="N2352" s="198"/>
      <c r="O2352" s="198"/>
      <c r="P2352" s="198"/>
      <c r="Q2352" s="198"/>
      <c r="R2352" s="198"/>
    </row>
    <row r="2353" spans="2:18" s="177" customFormat="1" ht="15.75" hidden="1">
      <c r="B2353" s="57"/>
      <c r="C2353" s="152"/>
      <c r="D2353" s="152"/>
      <c r="E2353" s="152"/>
      <c r="F2353" s="152"/>
      <c r="G2353" s="198"/>
      <c r="H2353" s="198"/>
      <c r="I2353" s="198"/>
      <c r="J2353" s="198"/>
      <c r="K2353" s="198"/>
      <c r="L2353" s="198"/>
      <c r="M2353" s="198"/>
      <c r="N2353" s="198"/>
      <c r="O2353" s="198"/>
      <c r="P2353" s="198"/>
      <c r="Q2353" s="198"/>
      <c r="R2353" s="198"/>
    </row>
    <row r="2354" spans="2:18" s="177" customFormat="1" ht="15.75" hidden="1">
      <c r="B2354" s="13" t="s">
        <v>387</v>
      </c>
      <c r="C2354" s="198"/>
      <c r="D2354" s="198"/>
      <c r="E2354" s="198"/>
      <c r="F2354" s="198"/>
      <c r="G2354" s="198"/>
      <c r="H2354" s="198"/>
      <c r="I2354" s="198"/>
      <c r="J2354" s="198"/>
      <c r="K2354" s="198"/>
      <c r="L2354" s="198"/>
      <c r="M2354" s="198"/>
      <c r="N2354" s="198"/>
      <c r="O2354" s="198"/>
      <c r="P2354" s="198"/>
      <c r="Q2354" s="198"/>
      <c r="R2354" s="198"/>
    </row>
    <row r="2355" spans="2:18" s="177" customFormat="1" ht="15.75" hidden="1">
      <c r="B2355" s="199"/>
      <c r="C2355" s="200" t="s">
        <v>382</v>
      </c>
      <c r="D2355" s="200" t="s">
        <v>383</v>
      </c>
      <c r="E2355" s="200" t="s">
        <v>302</v>
      </c>
      <c r="F2355" s="200" t="s">
        <v>304</v>
      </c>
      <c r="G2355" s="198"/>
      <c r="H2355" s="198"/>
      <c r="I2355" s="198"/>
      <c r="J2355" s="198"/>
      <c r="K2355" s="198"/>
      <c r="L2355" s="198"/>
      <c r="M2355" s="198"/>
      <c r="N2355" s="198"/>
      <c r="O2355" s="198"/>
      <c r="P2355" s="198"/>
      <c r="Q2355" s="198"/>
      <c r="R2355" s="198"/>
    </row>
    <row r="2356" spans="2:18" s="177" customFormat="1" ht="15.75" hidden="1">
      <c r="B2356" s="138" t="s">
        <v>184</v>
      </c>
      <c r="C2356" s="202">
        <v>0.4941454817604597</v>
      </c>
      <c r="D2356" s="202">
        <v>0.5414924616749018</v>
      </c>
      <c r="E2356" s="202">
        <v>0.5222743123715388</v>
      </c>
      <c r="F2356" s="202">
        <v>0.5709438230488878</v>
      </c>
      <c r="G2356" s="198"/>
      <c r="H2356" s="198"/>
      <c r="I2356" s="198"/>
      <c r="J2356" s="198"/>
      <c r="K2356" s="198"/>
      <c r="L2356" s="198"/>
      <c r="M2356" s="198"/>
      <c r="N2356" s="198"/>
      <c r="O2356" s="198"/>
      <c r="P2356" s="198"/>
      <c r="Q2356" s="198"/>
      <c r="R2356" s="198"/>
    </row>
    <row r="2357" spans="2:18" s="177" customFormat="1" ht="15.75" hidden="1">
      <c r="B2357" s="138" t="s">
        <v>182</v>
      </c>
      <c r="C2357" s="202">
        <v>0.48498541491436853</v>
      </c>
      <c r="D2357" s="202">
        <v>0.5231956146584104</v>
      </c>
      <c r="E2357" s="202">
        <v>0.5186935535410956</v>
      </c>
      <c r="F2357" s="202">
        <v>0.5738408700629651</v>
      </c>
      <c r="G2357" s="198"/>
      <c r="H2357" s="198"/>
      <c r="I2357" s="198"/>
      <c r="J2357" s="198"/>
      <c r="K2357" s="198"/>
      <c r="L2357" s="198"/>
      <c r="M2357" s="198"/>
      <c r="N2357" s="198"/>
      <c r="O2357" s="198"/>
      <c r="P2357" s="198"/>
      <c r="Q2357" s="198"/>
      <c r="R2357" s="198"/>
    </row>
    <row r="2358" spans="2:18" s="177" customFormat="1" ht="15.75" hidden="1">
      <c r="B2358" s="138" t="s">
        <v>185</v>
      </c>
      <c r="C2358" s="202">
        <v>0.593080932278072</v>
      </c>
      <c r="D2358" s="202">
        <v>0.6542192046556741</v>
      </c>
      <c r="E2358" s="202">
        <v>0.6162786814067667</v>
      </c>
      <c r="F2358" s="202">
        <v>0.673026783598009</v>
      </c>
      <c r="G2358" s="198"/>
      <c r="H2358" s="198"/>
      <c r="I2358" s="198"/>
      <c r="J2358" s="198"/>
      <c r="K2358" s="198"/>
      <c r="L2358" s="198"/>
      <c r="M2358" s="198"/>
      <c r="N2358" s="198"/>
      <c r="O2358" s="198"/>
      <c r="P2358" s="198"/>
      <c r="Q2358" s="198"/>
      <c r="R2358" s="198"/>
    </row>
    <row r="2359" spans="2:18" s="177" customFormat="1" ht="15.75" hidden="1">
      <c r="B2359" s="138" t="s">
        <v>264</v>
      </c>
      <c r="C2359" s="202">
        <v>0.6112650046168052</v>
      </c>
      <c r="D2359" s="202">
        <v>0.5911789652247668</v>
      </c>
      <c r="E2359" s="202">
        <v>0.5959828120315779</v>
      </c>
      <c r="F2359" s="202">
        <v>0.5969180859691808</v>
      </c>
      <c r="G2359" s="198"/>
      <c r="H2359" s="198"/>
      <c r="I2359" s="198"/>
      <c r="J2359" s="198"/>
      <c r="K2359" s="198"/>
      <c r="L2359" s="198"/>
      <c r="M2359" s="198"/>
      <c r="N2359" s="198"/>
      <c r="O2359" s="198"/>
      <c r="P2359" s="198"/>
      <c r="Q2359" s="198"/>
      <c r="R2359" s="198"/>
    </row>
    <row r="2360" spans="2:18" s="177" customFormat="1" ht="15.75" hidden="1">
      <c r="B2360" s="138" t="s">
        <v>188</v>
      </c>
      <c r="C2360" s="202">
        <v>0.5749741468459152</v>
      </c>
      <c r="D2360" s="202">
        <v>0.9295774647887324</v>
      </c>
      <c r="E2360" s="202">
        <v>0.555045871559633</v>
      </c>
      <c r="F2360" s="202">
        <v>0.7792207792207793</v>
      </c>
      <c r="G2360" s="198"/>
      <c r="H2360" s="198"/>
      <c r="I2360" s="198"/>
      <c r="J2360" s="198"/>
      <c r="K2360" s="198"/>
      <c r="L2360" s="198"/>
      <c r="M2360" s="198"/>
      <c r="N2360" s="198"/>
      <c r="O2360" s="198"/>
      <c r="P2360" s="198"/>
      <c r="Q2360" s="198"/>
      <c r="R2360" s="198"/>
    </row>
    <row r="2361" spans="2:18" s="177" customFormat="1" ht="15.75" hidden="1">
      <c r="B2361" s="138" t="s">
        <v>263</v>
      </c>
      <c r="C2361" s="202">
        <v>0.4651841315863855</v>
      </c>
      <c r="D2361" s="202">
        <v>0.5225175847264091</v>
      </c>
      <c r="E2361" s="202">
        <v>0.5002024657746685</v>
      </c>
      <c r="F2361" s="202">
        <v>0.568904593639576</v>
      </c>
      <c r="G2361" s="198"/>
      <c r="H2361" s="198"/>
      <c r="I2361" s="198"/>
      <c r="J2361" s="198"/>
      <c r="K2361" s="198"/>
      <c r="L2361" s="198"/>
      <c r="M2361" s="198"/>
      <c r="N2361" s="198"/>
      <c r="O2361" s="198"/>
      <c r="P2361" s="198"/>
      <c r="Q2361" s="198"/>
      <c r="R2361" s="198"/>
    </row>
    <row r="2362" spans="2:18" s="177" customFormat="1" ht="15.75" hidden="1">
      <c r="B2362" s="57"/>
      <c r="C2362" s="152"/>
      <c r="D2362" s="152"/>
      <c r="E2362" s="152"/>
      <c r="F2362" s="152"/>
      <c r="G2362" s="198"/>
      <c r="H2362" s="198"/>
      <c r="I2362" s="198"/>
      <c r="J2362" s="198"/>
      <c r="K2362" s="198"/>
      <c r="L2362" s="198"/>
      <c r="M2362" s="198"/>
      <c r="N2362" s="198"/>
      <c r="O2362" s="198"/>
      <c r="P2362" s="198"/>
      <c r="Q2362" s="198"/>
      <c r="R2362" s="198"/>
    </row>
    <row r="2363" spans="2:18" s="177" customFormat="1" ht="15.75" hidden="1">
      <c r="B2363" s="13" t="s">
        <v>388</v>
      </c>
      <c r="C2363" s="198"/>
      <c r="D2363" s="198"/>
      <c r="E2363" s="198"/>
      <c r="F2363" s="198"/>
      <c r="G2363" s="198"/>
      <c r="H2363" s="198"/>
      <c r="I2363" s="198"/>
      <c r="J2363" s="198"/>
      <c r="K2363" s="198"/>
      <c r="L2363" s="198"/>
      <c r="M2363" s="198"/>
      <c r="N2363" s="198"/>
      <c r="O2363" s="198"/>
      <c r="P2363" s="198"/>
      <c r="Q2363" s="198"/>
      <c r="R2363" s="198"/>
    </row>
    <row r="2364" spans="2:18" s="177" customFormat="1" ht="15.75" hidden="1">
      <c r="B2364" s="199"/>
      <c r="C2364" s="200" t="s">
        <v>382</v>
      </c>
      <c r="D2364" s="200" t="s">
        <v>383</v>
      </c>
      <c r="E2364" s="200" t="s">
        <v>302</v>
      </c>
      <c r="F2364" s="200" t="s">
        <v>304</v>
      </c>
      <c r="G2364" s="198"/>
      <c r="H2364" s="198"/>
      <c r="I2364" s="198"/>
      <c r="J2364" s="198"/>
      <c r="K2364" s="198"/>
      <c r="L2364" s="198"/>
      <c r="M2364" s="198"/>
      <c r="N2364" s="198"/>
      <c r="O2364" s="198"/>
      <c r="P2364" s="198"/>
      <c r="Q2364" s="198"/>
      <c r="R2364" s="198"/>
    </row>
    <row r="2365" spans="2:18" s="177" customFormat="1" ht="15.75" hidden="1">
      <c r="B2365" s="138" t="s">
        <v>184</v>
      </c>
      <c r="C2365" s="202">
        <v>0.024311339658627265</v>
      </c>
      <c r="D2365" s="202">
        <v>0.019384264538198404</v>
      </c>
      <c r="E2365" s="202">
        <v>0.031777557100297914</v>
      </c>
      <c r="F2365" s="202">
        <v>0.01859997486489883</v>
      </c>
      <c r="G2365" s="198"/>
      <c r="H2365" s="198"/>
      <c r="I2365" s="198"/>
      <c r="J2365" s="198"/>
      <c r="K2365" s="198"/>
      <c r="L2365" s="198"/>
      <c r="M2365" s="198"/>
      <c r="N2365" s="198"/>
      <c r="O2365" s="198"/>
      <c r="P2365" s="198"/>
      <c r="Q2365" s="198"/>
      <c r="R2365" s="198"/>
    </row>
    <row r="2366" spans="2:18" s="177" customFormat="1" ht="15.75" hidden="1">
      <c r="B2366" s="138" t="s">
        <v>182</v>
      </c>
      <c r="C2366" s="202">
        <v>0.07026790028454338</v>
      </c>
      <c r="D2366" s="202">
        <v>0.01969343213886915</v>
      </c>
      <c r="E2366" s="202">
        <v>0.07946652315040616</v>
      </c>
      <c r="F2366" s="202">
        <v>0.022228582331616103</v>
      </c>
      <c r="G2366" s="198"/>
      <c r="H2366" s="198"/>
      <c r="I2366" s="198"/>
      <c r="J2366" s="198"/>
      <c r="K2366" s="198"/>
      <c r="L2366" s="198"/>
      <c r="M2366" s="198"/>
      <c r="N2366" s="198"/>
      <c r="O2366" s="198"/>
      <c r="P2366" s="198"/>
      <c r="Q2366" s="198"/>
      <c r="R2366" s="198"/>
    </row>
    <row r="2367" spans="2:18" s="177" customFormat="1" ht="15.75" hidden="1">
      <c r="B2367" s="138" t="s">
        <v>185</v>
      </c>
      <c r="C2367" s="202">
        <v>0.12063886394346575</v>
      </c>
      <c r="D2367" s="202">
        <v>0.11881668283220174</v>
      </c>
      <c r="E2367" s="202">
        <v>0.12842757422931766</v>
      </c>
      <c r="F2367" s="202">
        <v>0.1266887888125148</v>
      </c>
      <c r="G2367" s="198"/>
      <c r="H2367" s="198"/>
      <c r="I2367" s="198"/>
      <c r="J2367" s="198"/>
      <c r="K2367" s="198"/>
      <c r="L2367" s="198"/>
      <c r="M2367" s="198"/>
      <c r="N2367" s="198"/>
      <c r="O2367" s="198"/>
      <c r="P2367" s="198"/>
      <c r="Q2367" s="198"/>
      <c r="R2367" s="198"/>
    </row>
    <row r="2368" spans="2:18" s="177" customFormat="1" ht="15.75" hidden="1">
      <c r="B2368" s="138" t="s">
        <v>264</v>
      </c>
      <c r="C2368" s="202">
        <v>0.23504668103006054</v>
      </c>
      <c r="D2368" s="202">
        <v>0.3469041560644614</v>
      </c>
      <c r="E2368" s="202">
        <v>0.2550214849605276</v>
      </c>
      <c r="F2368" s="202">
        <v>0.28791565287915655</v>
      </c>
      <c r="G2368" s="198"/>
      <c r="H2368" s="198"/>
      <c r="I2368" s="198"/>
      <c r="J2368" s="198"/>
      <c r="K2368" s="198"/>
      <c r="L2368" s="198"/>
      <c r="M2368" s="198"/>
      <c r="N2368" s="198"/>
      <c r="O2368" s="198"/>
      <c r="P2368" s="198"/>
      <c r="Q2368" s="198"/>
      <c r="R2368" s="198"/>
    </row>
    <row r="2369" spans="2:18" s="177" customFormat="1" ht="15.75" hidden="1">
      <c r="B2369" s="138" t="s">
        <v>188</v>
      </c>
      <c r="C2369" s="202">
        <v>0.07549120992761117</v>
      </c>
      <c r="D2369" s="202">
        <v>0</v>
      </c>
      <c r="E2369" s="202">
        <v>0.0944954128440367</v>
      </c>
      <c r="F2369" s="202">
        <v>0</v>
      </c>
      <c r="G2369" s="198"/>
      <c r="H2369" s="198"/>
      <c r="I2369" s="198"/>
      <c r="J2369" s="198"/>
      <c r="K2369" s="198"/>
      <c r="L2369" s="198"/>
      <c r="M2369" s="198"/>
      <c r="N2369" s="198"/>
      <c r="O2369" s="198"/>
      <c r="P2369" s="198"/>
      <c r="Q2369" s="198"/>
      <c r="R2369" s="198"/>
    </row>
    <row r="2370" spans="2:18" s="177" customFormat="1" ht="15.75" hidden="1">
      <c r="B2370" s="138" t="s">
        <v>263</v>
      </c>
      <c r="C2370" s="202">
        <v>0.054113442198455465</v>
      </c>
      <c r="D2370" s="202">
        <v>0.018087147163606467</v>
      </c>
      <c r="E2370" s="202">
        <v>0.062187147300312745</v>
      </c>
      <c r="F2370" s="202">
        <v>0.018992932862190812</v>
      </c>
      <c r="G2370" s="198"/>
      <c r="H2370" s="198"/>
      <c r="I2370" s="198"/>
      <c r="J2370" s="198"/>
      <c r="K2370" s="198"/>
      <c r="L2370" s="198"/>
      <c r="M2370" s="198"/>
      <c r="N2370" s="198"/>
      <c r="O2370" s="198"/>
      <c r="P2370" s="198"/>
      <c r="Q2370" s="198"/>
      <c r="R2370" s="198"/>
    </row>
    <row r="2371" spans="2:18" s="177" customFormat="1" ht="15.75" hidden="1">
      <c r="B2371" s="57"/>
      <c r="C2371" s="152"/>
      <c r="D2371" s="152"/>
      <c r="E2371" s="152"/>
      <c r="F2371" s="152"/>
      <c r="G2371" s="198"/>
      <c r="H2371" s="198"/>
      <c r="I2371" s="198"/>
      <c r="J2371" s="198"/>
      <c r="K2371" s="198"/>
      <c r="L2371" s="198"/>
      <c r="M2371" s="198"/>
      <c r="N2371" s="198"/>
      <c r="O2371" s="198"/>
      <c r="P2371" s="198"/>
      <c r="Q2371" s="198"/>
      <c r="R2371" s="198"/>
    </row>
    <row r="2372" spans="2:18" s="177" customFormat="1" ht="15.75" hidden="1">
      <c r="B2372" s="13" t="s">
        <v>389</v>
      </c>
      <c r="C2372" s="198"/>
      <c r="D2372" s="198"/>
      <c r="E2372" s="198"/>
      <c r="F2372" s="198"/>
      <c r="G2372" s="198"/>
      <c r="H2372" s="198"/>
      <c r="I2372" s="198"/>
      <c r="J2372" s="198"/>
      <c r="K2372" s="198"/>
      <c r="L2372" s="198"/>
      <c r="M2372" s="198"/>
      <c r="N2372" s="198"/>
      <c r="O2372" s="198"/>
      <c r="P2372" s="198"/>
      <c r="Q2372" s="198"/>
      <c r="R2372" s="198"/>
    </row>
    <row r="2373" spans="2:18" s="177" customFormat="1" ht="15.75" hidden="1">
      <c r="B2373" s="199"/>
      <c r="C2373" s="200" t="s">
        <v>382</v>
      </c>
      <c r="D2373" s="200" t="s">
        <v>383</v>
      </c>
      <c r="E2373" s="200" t="s">
        <v>302</v>
      </c>
      <c r="F2373" s="200" t="s">
        <v>304</v>
      </c>
      <c r="G2373" s="198"/>
      <c r="H2373" s="198"/>
      <c r="I2373" s="198"/>
      <c r="J2373" s="198"/>
      <c r="K2373" s="198"/>
      <c r="L2373" s="198"/>
      <c r="M2373" s="198"/>
      <c r="N2373" s="198"/>
      <c r="O2373" s="198"/>
      <c r="P2373" s="198"/>
      <c r="Q2373" s="198"/>
      <c r="R2373" s="198"/>
    </row>
    <row r="2374" spans="2:18" s="177" customFormat="1" ht="15.75" hidden="1">
      <c r="B2374" s="138" t="s">
        <v>184</v>
      </c>
      <c r="C2374" s="202">
        <v>0.10711957702614616</v>
      </c>
      <c r="D2374" s="202">
        <v>0.08767262131002154</v>
      </c>
      <c r="E2374" s="202">
        <v>0.11175261541303896</v>
      </c>
      <c r="F2374" s="202">
        <v>0.09865527208747016</v>
      </c>
      <c r="G2374" s="198"/>
      <c r="H2374" s="198"/>
      <c r="I2374" s="198"/>
      <c r="J2374" s="198"/>
      <c r="K2374" s="198"/>
      <c r="L2374" s="198"/>
      <c r="M2374" s="198"/>
      <c r="N2374" s="198"/>
      <c r="O2374" s="198"/>
      <c r="P2374" s="198"/>
      <c r="Q2374" s="198"/>
      <c r="R2374" s="198"/>
    </row>
    <row r="2375" spans="2:18" s="177" customFormat="1" ht="15.75" hidden="1">
      <c r="B2375" s="138" t="s">
        <v>182</v>
      </c>
      <c r="C2375" s="202">
        <v>0.13677768034503124</v>
      </c>
      <c r="D2375" s="202">
        <v>0.1238452948939194</v>
      </c>
      <c r="E2375" s="202">
        <v>0.1364721909214753</v>
      </c>
      <c r="F2375" s="202">
        <v>0.1345163136805953</v>
      </c>
      <c r="G2375" s="198"/>
      <c r="H2375" s="198"/>
      <c r="I2375" s="198"/>
      <c r="J2375" s="198"/>
      <c r="K2375" s="198"/>
      <c r="L2375" s="198"/>
      <c r="M2375" s="198"/>
      <c r="N2375" s="198"/>
      <c r="O2375" s="198"/>
      <c r="P2375" s="198"/>
      <c r="Q2375" s="198"/>
      <c r="R2375" s="198"/>
    </row>
    <row r="2376" spans="2:18" s="177" customFormat="1" ht="15.75" hidden="1">
      <c r="B2376" s="138" t="s">
        <v>185</v>
      </c>
      <c r="C2376" s="202">
        <v>0.042367120160471346</v>
      </c>
      <c r="D2376" s="202">
        <v>0.03661493695441319</v>
      </c>
      <c r="E2376" s="202">
        <v>0.04346882201663271</v>
      </c>
      <c r="F2376" s="202">
        <v>0.03756814410997867</v>
      </c>
      <c r="G2376" s="198"/>
      <c r="H2376" s="198"/>
      <c r="I2376" s="198"/>
      <c r="J2376" s="198"/>
      <c r="K2376" s="198"/>
      <c r="L2376" s="198"/>
      <c r="M2376" s="198"/>
      <c r="N2376" s="198"/>
      <c r="O2376" s="198"/>
      <c r="P2376" s="198"/>
      <c r="Q2376" s="198"/>
      <c r="R2376" s="198"/>
    </row>
    <row r="2377" spans="2:18" s="177" customFormat="1" ht="15.75" hidden="1">
      <c r="B2377" s="138" t="s">
        <v>264</v>
      </c>
      <c r="C2377" s="202">
        <v>0.04329537293526213</v>
      </c>
      <c r="D2377" s="202">
        <v>0.006785411365564037</v>
      </c>
      <c r="E2377" s="202">
        <v>0.05036474467872489</v>
      </c>
      <c r="F2377" s="202">
        <v>0.040551500405515</v>
      </c>
      <c r="G2377" s="198"/>
      <c r="H2377" s="198"/>
      <c r="I2377" s="198"/>
      <c r="J2377" s="198"/>
      <c r="K2377" s="198"/>
      <c r="L2377" s="198"/>
      <c r="M2377" s="198"/>
      <c r="N2377" s="198"/>
      <c r="O2377" s="198"/>
      <c r="P2377" s="198"/>
      <c r="Q2377" s="198"/>
      <c r="R2377" s="198"/>
    </row>
    <row r="2378" spans="2:18" s="177" customFormat="1" ht="15.75" hidden="1">
      <c r="B2378" s="138" t="s">
        <v>188</v>
      </c>
      <c r="C2378" s="202">
        <v>0.06618407445708377</v>
      </c>
      <c r="D2378" s="202">
        <v>0</v>
      </c>
      <c r="E2378" s="202">
        <v>0.0798165137614679</v>
      </c>
      <c r="F2378" s="202">
        <v>0.11688311688311688</v>
      </c>
      <c r="G2378" s="198"/>
      <c r="H2378" s="198"/>
      <c r="I2378" s="198"/>
      <c r="J2378" s="198"/>
      <c r="K2378" s="198"/>
      <c r="L2378" s="198"/>
      <c r="M2378" s="198"/>
      <c r="N2378" s="198"/>
      <c r="O2378" s="198"/>
      <c r="P2378" s="198"/>
      <c r="Q2378" s="198"/>
      <c r="R2378" s="198"/>
    </row>
    <row r="2379" spans="2:18" s="177" customFormat="1" ht="15.75" hidden="1">
      <c r="B2379" s="138" t="s">
        <v>263</v>
      </c>
      <c r="C2379" s="202">
        <v>0.12086399153879118</v>
      </c>
      <c r="D2379" s="202">
        <v>0.1040467708047867</v>
      </c>
      <c r="E2379" s="202">
        <v>0.1256752448974317</v>
      </c>
      <c r="F2379" s="202">
        <v>0.10998233215547704</v>
      </c>
      <c r="G2379" s="198"/>
      <c r="H2379" s="198"/>
      <c r="I2379" s="198"/>
      <c r="J2379" s="198"/>
      <c r="K2379" s="198"/>
      <c r="L2379" s="198"/>
      <c r="M2379" s="198"/>
      <c r="N2379" s="198"/>
      <c r="O2379" s="198"/>
      <c r="P2379" s="198"/>
      <c r="Q2379" s="198"/>
      <c r="R2379" s="198"/>
    </row>
    <row r="2380" spans="2:18" s="177" customFormat="1" ht="15.75" hidden="1">
      <c r="B2380" s="57"/>
      <c r="C2380" s="152"/>
      <c r="D2380" s="152"/>
      <c r="E2380" s="152"/>
      <c r="F2380" s="152"/>
      <c r="G2380" s="198"/>
      <c r="H2380" s="198"/>
      <c r="I2380" s="198"/>
      <c r="J2380" s="198"/>
      <c r="K2380" s="198"/>
      <c r="L2380" s="198"/>
      <c r="M2380" s="198"/>
      <c r="N2380" s="198"/>
      <c r="O2380" s="198"/>
      <c r="P2380" s="198"/>
      <c r="Q2380" s="198"/>
      <c r="R2380" s="198"/>
    </row>
    <row r="2381" spans="2:18" s="177" customFormat="1" ht="15.75" hidden="1">
      <c r="B2381" s="13" t="s">
        <v>390</v>
      </c>
      <c r="C2381" s="198"/>
      <c r="D2381" s="198"/>
      <c r="E2381" s="198"/>
      <c r="F2381" s="198"/>
      <c r="G2381" s="198"/>
      <c r="H2381" s="198"/>
      <c r="I2381" s="198"/>
      <c r="J2381" s="198"/>
      <c r="K2381" s="198"/>
      <c r="L2381" s="198"/>
      <c r="M2381" s="198"/>
      <c r="N2381" s="198"/>
      <c r="O2381" s="198"/>
      <c r="P2381" s="198"/>
      <c r="Q2381" s="198"/>
      <c r="R2381" s="198"/>
    </row>
    <row r="2382" spans="2:18" s="177" customFormat="1" ht="15.75" hidden="1">
      <c r="B2382" s="199"/>
      <c r="C2382" s="200" t="s">
        <v>382</v>
      </c>
      <c r="D2382" s="200" t="s">
        <v>383</v>
      </c>
      <c r="E2382" s="200" t="s">
        <v>302</v>
      </c>
      <c r="F2382" s="200" t="s">
        <v>304</v>
      </c>
      <c r="G2382" s="198"/>
      <c r="H2382" s="198"/>
      <c r="I2382" s="198"/>
      <c r="J2382" s="198"/>
      <c r="K2382" s="198"/>
      <c r="L2382" s="198"/>
      <c r="M2382" s="198"/>
      <c r="N2382" s="198"/>
      <c r="O2382" s="198"/>
      <c r="P2382" s="198"/>
      <c r="Q2382" s="198"/>
      <c r="R2382" s="198"/>
    </row>
    <row r="2383" spans="2:18" s="177" customFormat="1" ht="15.75" hidden="1">
      <c r="B2383" s="138" t="s">
        <v>184</v>
      </c>
      <c r="C2383" s="202">
        <v>0.014219840177687647</v>
      </c>
      <c r="D2383" s="202">
        <v>0.005827948815406056</v>
      </c>
      <c r="E2383" s="202">
        <v>0.011431606660354265</v>
      </c>
      <c r="F2383" s="202">
        <v>0.0050270202337564405</v>
      </c>
      <c r="G2383" s="198"/>
      <c r="H2383" s="198"/>
      <c r="I2383" s="198"/>
      <c r="J2383" s="198"/>
      <c r="K2383" s="198"/>
      <c r="L2383" s="198"/>
      <c r="M2383" s="198"/>
      <c r="N2383" s="198"/>
      <c r="O2383" s="198"/>
      <c r="P2383" s="198"/>
      <c r="Q2383" s="198"/>
      <c r="R2383" s="198"/>
    </row>
    <row r="2384" spans="2:18" s="177" customFormat="1" ht="15.75" hidden="1">
      <c r="B2384" s="138" t="s">
        <v>182</v>
      </c>
      <c r="C2384" s="202">
        <v>0.018370049571395337</v>
      </c>
      <c r="D2384" s="202">
        <v>0.008730078164653335</v>
      </c>
      <c r="E2384" s="202">
        <v>0.01507761650885484</v>
      </c>
      <c r="F2384" s="202">
        <v>0.006296508299942759</v>
      </c>
      <c r="G2384" s="198"/>
      <c r="H2384" s="198"/>
      <c r="I2384" s="198"/>
      <c r="J2384" s="198"/>
      <c r="K2384" s="198"/>
      <c r="L2384" s="198"/>
      <c r="M2384" s="198"/>
      <c r="N2384" s="198"/>
      <c r="O2384" s="198"/>
      <c r="P2384" s="198"/>
      <c r="Q2384" s="198"/>
      <c r="R2384" s="198"/>
    </row>
    <row r="2385" spans="2:18" s="177" customFormat="1" ht="15.75" hidden="1">
      <c r="B2385" s="138" t="s">
        <v>185</v>
      </c>
      <c r="C2385" s="202">
        <v>0.01944623958237165</v>
      </c>
      <c r="D2385" s="202">
        <v>0.01951988360814743</v>
      </c>
      <c r="E2385" s="202">
        <v>0.01888714471794529</v>
      </c>
      <c r="F2385" s="202">
        <v>0.014813936951884333</v>
      </c>
      <c r="G2385" s="198"/>
      <c r="H2385" s="198"/>
      <c r="I2385" s="198"/>
      <c r="J2385" s="198"/>
      <c r="K2385" s="198"/>
      <c r="L2385" s="198"/>
      <c r="M2385" s="198"/>
      <c r="N2385" s="198"/>
      <c r="O2385" s="198"/>
      <c r="P2385" s="198"/>
      <c r="Q2385" s="198"/>
      <c r="R2385" s="198"/>
    </row>
    <row r="2386" spans="2:18" s="177" customFormat="1" ht="15.75" hidden="1">
      <c r="B2386" s="138" t="s">
        <v>264</v>
      </c>
      <c r="C2386" s="202">
        <v>0.0022571047501795424</v>
      </c>
      <c r="D2386" s="202">
        <v>0</v>
      </c>
      <c r="E2386" s="202">
        <v>0.00349755171380034</v>
      </c>
      <c r="F2386" s="202">
        <v>0</v>
      </c>
      <c r="G2386" s="198"/>
      <c r="H2386" s="198"/>
      <c r="I2386" s="198"/>
      <c r="J2386" s="198"/>
      <c r="K2386" s="198"/>
      <c r="L2386" s="198"/>
      <c r="M2386" s="198"/>
      <c r="N2386" s="198"/>
      <c r="O2386" s="198"/>
      <c r="P2386" s="198"/>
      <c r="Q2386" s="198"/>
      <c r="R2386" s="198"/>
    </row>
    <row r="2387" spans="2:18" s="177" customFormat="1" ht="15.75" hidden="1">
      <c r="B2387" s="138" t="s">
        <v>188</v>
      </c>
      <c r="C2387" s="202">
        <v>0</v>
      </c>
      <c r="D2387" s="202">
        <v>0</v>
      </c>
      <c r="E2387" s="202">
        <v>0.022935779816513763</v>
      </c>
      <c r="F2387" s="202">
        <v>0</v>
      </c>
      <c r="G2387" s="198"/>
      <c r="H2387" s="198"/>
      <c r="I2387" s="198"/>
      <c r="J2387" s="198"/>
      <c r="K2387" s="198"/>
      <c r="L2387" s="198"/>
      <c r="M2387" s="198"/>
      <c r="N2387" s="198"/>
      <c r="O2387" s="198"/>
      <c r="P2387" s="198"/>
      <c r="Q2387" s="198"/>
      <c r="R2387" s="198"/>
    </row>
    <row r="2388" spans="2:18" s="177" customFormat="1" ht="15.75" hidden="1">
      <c r="B2388" s="138" t="s">
        <v>263</v>
      </c>
      <c r="C2388" s="202">
        <v>0.02069713795964514</v>
      </c>
      <c r="D2388" s="202">
        <v>0.009408970494199325</v>
      </c>
      <c r="E2388" s="202">
        <v>0.017076049591191446</v>
      </c>
      <c r="F2388" s="202">
        <v>0.00715547703180212</v>
      </c>
      <c r="G2388" s="198"/>
      <c r="H2388" s="198"/>
      <c r="I2388" s="198"/>
      <c r="J2388" s="198"/>
      <c r="K2388" s="198"/>
      <c r="L2388" s="198"/>
      <c r="M2388" s="198"/>
      <c r="N2388" s="198"/>
      <c r="O2388" s="198"/>
      <c r="P2388" s="198"/>
      <c r="Q2388" s="198"/>
      <c r="R2388" s="198"/>
    </row>
    <row r="2389" spans="2:18" s="177" customFormat="1" ht="15.75" hidden="1">
      <c r="B2389" s="57"/>
      <c r="C2389" s="152"/>
      <c r="D2389" s="152"/>
      <c r="E2389" s="152"/>
      <c r="F2389" s="152"/>
      <c r="G2389" s="198"/>
      <c r="H2389" s="198"/>
      <c r="I2389" s="198"/>
      <c r="J2389" s="198"/>
      <c r="K2389" s="198"/>
      <c r="L2389" s="198"/>
      <c r="M2389" s="198"/>
      <c r="N2389" s="198"/>
      <c r="O2389" s="198"/>
      <c r="P2389" s="198"/>
      <c r="Q2389" s="198"/>
      <c r="R2389" s="198"/>
    </row>
    <row r="2390" spans="2:18" s="177" customFormat="1" ht="15.75" hidden="1">
      <c r="B2390" s="13" t="s">
        <v>391</v>
      </c>
      <c r="C2390" s="198"/>
      <c r="D2390" s="198"/>
      <c r="E2390" s="198"/>
      <c r="F2390" s="198"/>
      <c r="G2390" s="198"/>
      <c r="H2390" s="198"/>
      <c r="I2390" s="198"/>
      <c r="J2390" s="198"/>
      <c r="K2390" s="198"/>
      <c r="L2390" s="198"/>
      <c r="M2390" s="198"/>
      <c r="N2390" s="198"/>
      <c r="O2390" s="198"/>
      <c r="P2390" s="198"/>
      <c r="Q2390" s="198"/>
      <c r="R2390" s="198"/>
    </row>
    <row r="2391" spans="2:18" s="177" customFormat="1" ht="15.75" hidden="1">
      <c r="B2391" s="199"/>
      <c r="C2391" s="200" t="s">
        <v>382</v>
      </c>
      <c r="D2391" s="200" t="s">
        <v>383</v>
      </c>
      <c r="E2391" s="200" t="s">
        <v>302</v>
      </c>
      <c r="F2391" s="200" t="s">
        <v>304</v>
      </c>
      <c r="G2391" s="198"/>
      <c r="H2391" s="198"/>
      <c r="I2391" s="198"/>
      <c r="J2391" s="198"/>
      <c r="K2391" s="198"/>
      <c r="L2391" s="198"/>
      <c r="M2391" s="198"/>
      <c r="N2391" s="198"/>
      <c r="O2391" s="198"/>
      <c r="P2391" s="198"/>
      <c r="Q2391" s="198"/>
      <c r="R2391" s="198"/>
    </row>
    <row r="2392" spans="2:18" s="177" customFormat="1" ht="15.75" hidden="1">
      <c r="B2392" s="138" t="s">
        <v>184</v>
      </c>
      <c r="C2392" s="202">
        <v>0.1748388498587673</v>
      </c>
      <c r="D2392" s="202">
        <v>0.19929051057899405</v>
      </c>
      <c r="E2392" s="202">
        <v>0.16341423985589248</v>
      </c>
      <c r="F2392" s="202">
        <v>0.17531733065225588</v>
      </c>
      <c r="G2392" s="198"/>
      <c r="H2392" s="198"/>
      <c r="I2392" s="198"/>
      <c r="J2392" s="198"/>
      <c r="K2392" s="198"/>
      <c r="L2392" s="198"/>
      <c r="M2392" s="198"/>
      <c r="N2392" s="198"/>
      <c r="O2392" s="198"/>
      <c r="P2392" s="198"/>
      <c r="Q2392" s="198"/>
      <c r="R2392" s="198"/>
    </row>
    <row r="2393" spans="2:18" s="177" customFormat="1" ht="15.75" hidden="1">
      <c r="B2393" s="138" t="s">
        <v>182</v>
      </c>
      <c r="C2393" s="202">
        <v>0.16785375543585246</v>
      </c>
      <c r="D2393" s="202">
        <v>0.2232260684194498</v>
      </c>
      <c r="E2393" s="202">
        <v>0.1470845456533073</v>
      </c>
      <c r="F2393" s="202">
        <v>0.17229536348025187</v>
      </c>
      <c r="G2393" s="198"/>
      <c r="H2393" s="198"/>
      <c r="I2393" s="198"/>
      <c r="J2393" s="198"/>
      <c r="K2393" s="198"/>
      <c r="L2393" s="198"/>
      <c r="M2393" s="198"/>
      <c r="N2393" s="198"/>
      <c r="O2393" s="198"/>
      <c r="P2393" s="198"/>
      <c r="Q2393" s="198"/>
      <c r="R2393" s="198"/>
    </row>
    <row r="2394" spans="2:18" s="177" customFormat="1" ht="15.75" hidden="1">
      <c r="B2394" s="138" t="s">
        <v>185</v>
      </c>
      <c r="C2394" s="202">
        <v>0.054780149224920055</v>
      </c>
      <c r="D2394" s="202">
        <v>0.05395247332686712</v>
      </c>
      <c r="E2394" s="202">
        <v>0.05236966033198624</v>
      </c>
      <c r="F2394" s="202">
        <v>0.04740459824602986</v>
      </c>
      <c r="G2394" s="198"/>
      <c r="H2394" s="198"/>
      <c r="I2394" s="198"/>
      <c r="J2394" s="198"/>
      <c r="K2394" s="198"/>
      <c r="L2394" s="198"/>
      <c r="M2394" s="198"/>
      <c r="N2394" s="198"/>
      <c r="O2394" s="198"/>
      <c r="P2394" s="198"/>
      <c r="Q2394" s="198"/>
      <c r="R2394" s="198"/>
    </row>
    <row r="2395" spans="2:18" s="177" customFormat="1" ht="15.75" hidden="1">
      <c r="B2395" s="138" t="s">
        <v>264</v>
      </c>
      <c r="C2395" s="202">
        <v>0.038781163434903045</v>
      </c>
      <c r="D2395" s="202">
        <v>0.01102629346904156</v>
      </c>
      <c r="E2395" s="202">
        <v>0.03797341860697512</v>
      </c>
      <c r="F2395" s="202">
        <v>0.021086780210867802</v>
      </c>
      <c r="G2395" s="198"/>
      <c r="H2395" s="198"/>
      <c r="I2395" s="198"/>
      <c r="J2395" s="198"/>
      <c r="K2395" s="198"/>
      <c r="L2395" s="198"/>
      <c r="M2395" s="198"/>
      <c r="N2395" s="198"/>
      <c r="O2395" s="198"/>
      <c r="P2395" s="198"/>
      <c r="Q2395" s="198"/>
      <c r="R2395" s="198"/>
    </row>
    <row r="2396" spans="2:18" s="177" customFormat="1" ht="15.75" hidden="1">
      <c r="B2396" s="138" t="s">
        <v>188</v>
      </c>
      <c r="C2396" s="202">
        <v>0.10237849017580145</v>
      </c>
      <c r="D2396" s="202">
        <v>0.07042253521126761</v>
      </c>
      <c r="E2396" s="202">
        <v>0.08623853211009175</v>
      </c>
      <c r="F2396" s="202">
        <v>0.1038961038961039</v>
      </c>
      <c r="G2396" s="198"/>
      <c r="H2396" s="198"/>
      <c r="I2396" s="198"/>
      <c r="J2396" s="198"/>
      <c r="K2396" s="198"/>
      <c r="L2396" s="198"/>
      <c r="M2396" s="198"/>
      <c r="N2396" s="198"/>
      <c r="O2396" s="198"/>
      <c r="P2396" s="198"/>
      <c r="Q2396" s="198"/>
      <c r="R2396" s="198"/>
    </row>
    <row r="2397" spans="2:18" s="177" customFormat="1" ht="15.75" hidden="1">
      <c r="B2397" s="138" t="s">
        <v>263</v>
      </c>
      <c r="C2397" s="202">
        <v>0.1783509760478496</v>
      </c>
      <c r="D2397" s="202">
        <v>0.22006029049054535</v>
      </c>
      <c r="E2397" s="202">
        <v>0.16061136048385014</v>
      </c>
      <c r="F2397" s="202">
        <v>0.18074204946996467</v>
      </c>
      <c r="G2397" s="198"/>
      <c r="H2397" s="198"/>
      <c r="I2397" s="198"/>
      <c r="J2397" s="198"/>
      <c r="K2397" s="198"/>
      <c r="L2397" s="198"/>
      <c r="M2397" s="198"/>
      <c r="N2397" s="198"/>
      <c r="O2397" s="198"/>
      <c r="P2397" s="198"/>
      <c r="Q2397" s="198"/>
      <c r="R2397" s="198"/>
    </row>
    <row r="2398" spans="2:18" s="177" customFormat="1" ht="15.75" hidden="1">
      <c r="B2398" s="57"/>
      <c r="C2398" s="152"/>
      <c r="D2398" s="152"/>
      <c r="E2398" s="152"/>
      <c r="F2398" s="152"/>
      <c r="G2398" s="198"/>
      <c r="H2398" s="198"/>
      <c r="I2398" s="198"/>
      <c r="J2398" s="198"/>
      <c r="K2398" s="198"/>
      <c r="L2398" s="198"/>
      <c r="M2398" s="198"/>
      <c r="N2398" s="198"/>
      <c r="O2398" s="198"/>
      <c r="P2398" s="198"/>
      <c r="Q2398" s="198"/>
      <c r="R2398" s="198"/>
    </row>
    <row r="2399" spans="2:18" s="177" customFormat="1" ht="15.75" hidden="1">
      <c r="B2399" s="13" t="s">
        <v>392</v>
      </c>
      <c r="C2399" s="198"/>
      <c r="D2399" s="198"/>
      <c r="E2399" s="198"/>
      <c r="F2399" s="198"/>
      <c r="G2399" s="198"/>
      <c r="H2399" s="198"/>
      <c r="I2399" s="198"/>
      <c r="J2399" s="198"/>
      <c r="K2399" s="198"/>
      <c r="L2399" s="198"/>
      <c r="M2399" s="198"/>
      <c r="N2399" s="198"/>
      <c r="O2399" s="198"/>
      <c r="P2399" s="198"/>
      <c r="Q2399" s="198"/>
      <c r="R2399" s="198"/>
    </row>
    <row r="2400" spans="2:18" s="177" customFormat="1" ht="15.75" hidden="1">
      <c r="B2400" s="199"/>
      <c r="C2400" s="200" t="s">
        <v>382</v>
      </c>
      <c r="D2400" s="200" t="s">
        <v>383</v>
      </c>
      <c r="E2400" s="200" t="s">
        <v>302</v>
      </c>
      <c r="F2400" s="200" t="s">
        <v>304</v>
      </c>
      <c r="G2400" s="198"/>
      <c r="H2400" s="198"/>
      <c r="I2400" s="198"/>
      <c r="J2400" s="198"/>
      <c r="K2400" s="198"/>
      <c r="L2400" s="198"/>
      <c r="M2400" s="198"/>
      <c r="N2400" s="198"/>
      <c r="O2400" s="198"/>
      <c r="P2400" s="198"/>
      <c r="Q2400" s="198"/>
      <c r="R2400" s="198"/>
    </row>
    <row r="2401" spans="2:18" s="177" customFormat="1" ht="15.75" hidden="1">
      <c r="B2401" s="138" t="s">
        <v>184</v>
      </c>
      <c r="C2401" s="202">
        <v>0.7686674752282661</v>
      </c>
      <c r="D2401" s="202">
        <v>0.7615926195678563</v>
      </c>
      <c r="E2401" s="202">
        <v>0.7690486439948343</v>
      </c>
      <c r="F2401" s="202">
        <v>0.7591665696659294</v>
      </c>
      <c r="G2401" s="198"/>
      <c r="H2401" s="198"/>
      <c r="I2401" s="198"/>
      <c r="J2401" s="198"/>
      <c r="K2401" s="198"/>
      <c r="L2401" s="198"/>
      <c r="M2401" s="198"/>
      <c r="N2401" s="198"/>
      <c r="O2401" s="198"/>
      <c r="P2401" s="198"/>
      <c r="Q2401" s="198"/>
      <c r="R2401" s="198"/>
    </row>
    <row r="2402" spans="2:18" s="177" customFormat="1" ht="15.75" hidden="1">
      <c r="B2402" s="138" t="s">
        <v>182</v>
      </c>
      <c r="C2402" s="202">
        <v>0.8137761949927522</v>
      </c>
      <c r="D2402" s="202">
        <v>0.7680438534158969</v>
      </c>
      <c r="E2402" s="202">
        <v>0.8378378378378378</v>
      </c>
      <c r="F2402" s="202">
        <v>0.8214081282198054</v>
      </c>
      <c r="G2402" s="198"/>
      <c r="H2402" s="198"/>
      <c r="I2402" s="198"/>
      <c r="J2402" s="198"/>
      <c r="K2402" s="198"/>
      <c r="L2402" s="198"/>
      <c r="M2402" s="198"/>
      <c r="N2402" s="198"/>
      <c r="O2402" s="198"/>
      <c r="P2402" s="198"/>
      <c r="Q2402" s="198"/>
      <c r="R2402" s="198"/>
    </row>
    <row r="2403" spans="2:18" s="177" customFormat="1" ht="15.75" hidden="1">
      <c r="B2403" s="138" t="s">
        <v>185</v>
      </c>
      <c r="C2403" s="202">
        <v>0.9257736111927083</v>
      </c>
      <c r="D2403" s="202">
        <v>0.9265276430649855</v>
      </c>
      <c r="E2403" s="202">
        <v>0.9287431949500685</v>
      </c>
      <c r="F2403" s="202">
        <v>0.9377814648020858</v>
      </c>
      <c r="G2403" s="198"/>
      <c r="H2403" s="198"/>
      <c r="I2403" s="198"/>
      <c r="J2403" s="198"/>
      <c r="K2403" s="198"/>
      <c r="L2403" s="198"/>
      <c r="M2403" s="198"/>
      <c r="N2403" s="198"/>
      <c r="O2403" s="198"/>
      <c r="P2403" s="198"/>
      <c r="Q2403" s="198"/>
      <c r="R2403" s="198"/>
    </row>
    <row r="2404" spans="2:18" s="177" customFormat="1" ht="15.75" hidden="1">
      <c r="B2404" s="138" t="s">
        <v>264</v>
      </c>
      <c r="C2404" s="202">
        <v>0.9589617318149174</v>
      </c>
      <c r="D2404" s="202">
        <v>0.9889737065309584</v>
      </c>
      <c r="E2404" s="202">
        <v>0.9585290296792246</v>
      </c>
      <c r="F2404" s="202">
        <v>0.9789132197891321</v>
      </c>
      <c r="G2404" s="198"/>
      <c r="H2404" s="198"/>
      <c r="I2404" s="198"/>
      <c r="J2404" s="198"/>
      <c r="K2404" s="198"/>
      <c r="L2404" s="198"/>
      <c r="M2404" s="198"/>
      <c r="N2404" s="198"/>
      <c r="O2404" s="198"/>
      <c r="P2404" s="198"/>
      <c r="Q2404" s="198"/>
      <c r="R2404" s="198"/>
    </row>
    <row r="2405" spans="2:18" s="177" customFormat="1" ht="15.75" hidden="1">
      <c r="B2405" s="138" t="s">
        <v>188</v>
      </c>
      <c r="C2405" s="202">
        <v>0.8976215098241985</v>
      </c>
      <c r="D2405" s="202">
        <v>0.9295774647887324</v>
      </c>
      <c r="E2405" s="202">
        <v>0.8908256880733945</v>
      </c>
      <c r="F2405" s="202">
        <v>0.8961038961038961</v>
      </c>
      <c r="G2405" s="198"/>
      <c r="H2405" s="198"/>
      <c r="I2405" s="198"/>
      <c r="J2405" s="198"/>
      <c r="K2405" s="198"/>
      <c r="L2405" s="198"/>
      <c r="M2405" s="198"/>
      <c r="N2405" s="198"/>
      <c r="O2405" s="198"/>
      <c r="P2405" s="198"/>
      <c r="Q2405" s="198"/>
      <c r="R2405" s="198"/>
    </row>
    <row r="2406" spans="2:18" s="177" customFormat="1" ht="15.75" hidden="1">
      <c r="B2406" s="138" t="s">
        <v>263</v>
      </c>
      <c r="C2406" s="202">
        <v>0.8009518859925052</v>
      </c>
      <c r="D2406" s="202">
        <v>0.7705307390152554</v>
      </c>
      <c r="E2406" s="202">
        <v>0.8223125899249585</v>
      </c>
      <c r="F2406" s="202">
        <v>0.8121024734982332</v>
      </c>
      <c r="G2406" s="198"/>
      <c r="H2406" s="198"/>
      <c r="I2406" s="198"/>
      <c r="J2406" s="198"/>
      <c r="K2406" s="198"/>
      <c r="L2406" s="198"/>
      <c r="M2406" s="198"/>
      <c r="N2406" s="198"/>
      <c r="O2406" s="198"/>
      <c r="P2406" s="198"/>
      <c r="Q2406" s="198"/>
      <c r="R2406" s="198"/>
    </row>
    <row r="2407" spans="2:18" s="177" customFormat="1" ht="15.75" hidden="1">
      <c r="B2407" s="57"/>
      <c r="C2407" s="152"/>
      <c r="D2407" s="152"/>
      <c r="E2407" s="152"/>
      <c r="F2407" s="152"/>
      <c r="G2407" s="198"/>
      <c r="H2407" s="198"/>
      <c r="I2407" s="198"/>
      <c r="J2407" s="198"/>
      <c r="K2407" s="198"/>
      <c r="L2407" s="198"/>
      <c r="M2407" s="198"/>
      <c r="N2407" s="198"/>
      <c r="O2407" s="198"/>
      <c r="P2407" s="198"/>
      <c r="Q2407" s="198"/>
      <c r="R2407" s="198"/>
    </row>
    <row r="2408" spans="1:22" s="233" customFormat="1" ht="129" customHeight="1">
      <c r="A2408" s="23"/>
      <c r="B2408" s="342" t="s">
        <v>565</v>
      </c>
      <c r="C2408" s="342"/>
      <c r="D2408" s="342"/>
      <c r="E2408" s="342"/>
      <c r="F2408" s="342"/>
      <c r="G2408" s="342"/>
      <c r="H2408" s="342"/>
      <c r="I2408" s="342"/>
      <c r="J2408" s="342"/>
      <c r="K2408" s="342"/>
      <c r="L2408" s="342"/>
      <c r="M2408" s="342"/>
      <c r="N2408" s="323"/>
      <c r="O2408" s="323"/>
      <c r="P2408" s="323"/>
      <c r="Q2408" s="323"/>
      <c r="R2408" s="323"/>
      <c r="S2408" s="323"/>
      <c r="T2408" s="323"/>
      <c r="U2408" s="323"/>
      <c r="V2408" s="323"/>
    </row>
    <row r="2409" s="233" customFormat="1" ht="15.75">
      <c r="K2409" s="52"/>
    </row>
    <row r="2410" s="177" customFormat="1" ht="15.75">
      <c r="B2410" s="288" t="s">
        <v>409</v>
      </c>
    </row>
    <row r="2411" s="177" customFormat="1" ht="15.75" hidden="1">
      <c r="B2411" s="261" t="s">
        <v>522</v>
      </c>
    </row>
    <row r="2412" spans="2:7" s="177" customFormat="1" ht="15.75" hidden="1">
      <c r="B2412" s="33" t="s">
        <v>138</v>
      </c>
      <c r="C2412" s="200" t="s">
        <v>382</v>
      </c>
      <c r="D2412" s="200" t="s">
        <v>302</v>
      </c>
      <c r="E2412" s="200" t="s">
        <v>383</v>
      </c>
      <c r="F2412" s="200" t="s">
        <v>304</v>
      </c>
      <c r="G2412" s="86"/>
    </row>
    <row r="2413" spans="1:7" s="177" customFormat="1" ht="15.75" hidden="1">
      <c r="A2413" s="177">
        <v>6</v>
      </c>
      <c r="B2413" s="33" t="str">
        <f>INDEX(B2347:B2352,$A$2413)</f>
        <v>Low SES</v>
      </c>
      <c r="C2413" s="165">
        <f>INDEX(C2347:C2352,$A$2413)</f>
        <v>0.16079032066887314</v>
      </c>
      <c r="D2413" s="165">
        <f>INDEX(E2347:E2352,$A$2413)</f>
        <v>0.13424773195254547</v>
      </c>
      <c r="E2413" s="165">
        <f>INDEX(D2347:D2352,$A$2413)</f>
        <v>0.1258792363204531</v>
      </c>
      <c r="F2413" s="165">
        <f>INDEX(F2347:F2352,$A$2413)</f>
        <v>0.1142226148409894</v>
      </c>
      <c r="G2413" s="138" t="s">
        <v>50</v>
      </c>
    </row>
    <row r="2414" spans="2:7" s="177" customFormat="1" ht="15.75" hidden="1">
      <c r="B2414" s="33" t="str">
        <f>INDEX(B2356:B2361,$A$2413)</f>
        <v>Low SES</v>
      </c>
      <c r="C2414" s="165">
        <f>INDEX(C2356:C2361,$A$2413)</f>
        <v>0.4651841315863855</v>
      </c>
      <c r="D2414" s="165">
        <f>INDEX(E2356:E2361,$A$2413)</f>
        <v>0.5002024657746685</v>
      </c>
      <c r="E2414" s="165">
        <f>INDEX(D2356:D2361,$A$2413)</f>
        <v>0.5225175847264091</v>
      </c>
      <c r="F2414" s="165">
        <f>INDEX(F2356:F2361,$A$2413)</f>
        <v>0.568904593639576</v>
      </c>
      <c r="G2414" s="138" t="s">
        <v>49</v>
      </c>
    </row>
    <row r="2415" spans="2:7" s="177" customFormat="1" ht="15.75" hidden="1">
      <c r="B2415" s="33" t="str">
        <f>INDEX(B2365:B2370,$A$2413)</f>
        <v>Low SES</v>
      </c>
      <c r="C2415" s="165">
        <f>INDEX(C2365:C2370,$A$2413)</f>
        <v>0.054113442198455465</v>
      </c>
      <c r="D2415" s="165">
        <f>INDEX(E2365:E2370,$A$2413)</f>
        <v>0.062187147300312745</v>
      </c>
      <c r="E2415" s="165">
        <f>INDEX(D2365:D2370,$A$2413)</f>
        <v>0.018087147163606467</v>
      </c>
      <c r="F2415" s="165">
        <f>INDEX(F2365:F2370,$A$2413)</f>
        <v>0.018992932862190812</v>
      </c>
      <c r="G2415" s="138" t="s">
        <v>51</v>
      </c>
    </row>
    <row r="2416" spans="2:7" s="177" customFormat="1" ht="15.75" hidden="1">
      <c r="B2416" s="33" t="str">
        <f>INDEX(B2374:B2379,$A$2413)</f>
        <v>Low SES</v>
      </c>
      <c r="C2416" s="165">
        <f>INDEX(C2374:C2379,$A$2413)</f>
        <v>0.12086399153879118</v>
      </c>
      <c r="D2416" s="165">
        <f>INDEX(E2374:E2379,$A$2413)</f>
        <v>0.1256752448974317</v>
      </c>
      <c r="E2416" s="165">
        <f>INDEX(D2374:D2379,$A$2413)</f>
        <v>0.1040467708047867</v>
      </c>
      <c r="F2416" s="165">
        <f>INDEX(F2374:F2379,$A$2413)</f>
        <v>0.10998233215547704</v>
      </c>
      <c r="G2416" s="138" t="s">
        <v>135</v>
      </c>
    </row>
    <row r="2417" spans="2:7" s="177" customFormat="1" ht="15.75" hidden="1">
      <c r="B2417" s="33" t="str">
        <f>INDEX(B2383:B2388,$A$2413)</f>
        <v>Low SES</v>
      </c>
      <c r="C2417" s="165">
        <f>INDEX(C2383:C2388,$A$2413)</f>
        <v>0.02069713795964514</v>
      </c>
      <c r="D2417" s="165">
        <f>INDEX(E2383:E2388,$A$2413)</f>
        <v>0.017076049591191446</v>
      </c>
      <c r="E2417" s="165">
        <f>INDEX(D2383:D2388,$A$2413)</f>
        <v>0.009408970494199325</v>
      </c>
      <c r="F2417" s="165">
        <f>INDEX(F2383:F2388,$A$2413)</f>
        <v>0.00715547703180212</v>
      </c>
      <c r="G2417" s="138" t="s">
        <v>384</v>
      </c>
    </row>
    <row r="2418" spans="2:7" s="177" customFormat="1" ht="15.75" hidden="1">
      <c r="B2418" s="33" t="str">
        <f>INDEX(B2392:B2397,$A$2413)</f>
        <v>Low SES</v>
      </c>
      <c r="C2418" s="165">
        <f>INDEX(C2392:C2397,$A$2413)</f>
        <v>0.1783509760478496</v>
      </c>
      <c r="D2418" s="165">
        <f>INDEX(E2392:E2397,$A$2413)</f>
        <v>0.16061136048385014</v>
      </c>
      <c r="E2418" s="165">
        <f>INDEX(D2392:D2397,$A$2413)</f>
        <v>0.22006029049054535</v>
      </c>
      <c r="F2418" s="165">
        <f>INDEX(F2392:F2397,$A$2413)</f>
        <v>0.18074204946996467</v>
      </c>
      <c r="G2418" s="138" t="s">
        <v>385</v>
      </c>
    </row>
    <row r="2419" spans="2:7" s="177" customFormat="1" ht="15.75" hidden="1">
      <c r="B2419" s="33" t="str">
        <f>INDEX(B2401:B2406,$A$2413)</f>
        <v>Low SES</v>
      </c>
      <c r="C2419" s="165">
        <f>INDEX(C2401:C2406,$A$2413)</f>
        <v>0.8009518859925052</v>
      </c>
      <c r="D2419" s="165">
        <f>INDEX(E2401:E2406,$A$2413)</f>
        <v>0.8223125899249585</v>
      </c>
      <c r="E2419" s="165">
        <f>INDEX(D2401:D2406,$A$2413)</f>
        <v>0.7705307390152554</v>
      </c>
      <c r="F2419" s="165">
        <f>INDEX(F2401:F2406,$A$2413)</f>
        <v>0.8121024734982332</v>
      </c>
      <c r="G2419" s="138" t="s">
        <v>393</v>
      </c>
    </row>
    <row r="2420" s="177" customFormat="1" ht="15.75"/>
    <row r="2421" s="177" customFormat="1" ht="15.75"/>
    <row r="2422" s="177" customFormat="1" ht="15.75"/>
    <row r="2423" s="177" customFormat="1" ht="15.75"/>
    <row r="2424" s="177" customFormat="1" ht="15.75"/>
    <row r="2425" s="177" customFormat="1" ht="15.75"/>
    <row r="2426" s="177" customFormat="1" ht="15.75"/>
    <row r="2427" s="177" customFormat="1" ht="15.75"/>
    <row r="2428" s="177" customFormat="1" ht="15.75"/>
    <row r="2429" s="177" customFormat="1" ht="15.75"/>
    <row r="2430" spans="2:9" s="11" customFormat="1" ht="15.75">
      <c r="B2430" s="14"/>
      <c r="C2430" s="177"/>
      <c r="D2430" s="177"/>
      <c r="E2430" s="177"/>
      <c r="F2430" s="177"/>
      <c r="G2430" s="177"/>
      <c r="H2430" s="177"/>
      <c r="I2430" s="177"/>
    </row>
    <row r="2431" spans="2:26" s="11" customFormat="1" ht="15.75">
      <c r="B2431" s="58"/>
      <c r="C2431" s="58"/>
      <c r="D2431" s="58"/>
      <c r="E2431" s="58"/>
      <c r="F2431" s="58"/>
      <c r="G2431" s="58"/>
      <c r="H2431" s="58"/>
      <c r="I2431" s="58"/>
      <c r="J2431" s="178"/>
      <c r="U2431" s="36"/>
      <c r="V2431" s="36"/>
      <c r="W2431" s="36"/>
      <c r="X2431" s="36"/>
      <c r="Y2431" s="36"/>
      <c r="Z2431" s="36"/>
    </row>
    <row r="2432" spans="3:26" s="11" customFormat="1" ht="15.75">
      <c r="C2432" s="16"/>
      <c r="D2432" s="37"/>
      <c r="E2432" s="37"/>
      <c r="F2432" s="37"/>
      <c r="G2432" s="16"/>
      <c r="H2432" s="16"/>
      <c r="I2432" s="16"/>
      <c r="J2432" s="178"/>
      <c r="U2432" s="36"/>
      <c r="V2432" s="36"/>
      <c r="W2432" s="36"/>
      <c r="X2432" s="36"/>
      <c r="Y2432" s="36"/>
      <c r="Z2432" s="36"/>
    </row>
    <row r="2433" spans="3:26" s="11" customFormat="1" ht="15.75">
      <c r="C2433" s="16"/>
      <c r="D2433" s="37"/>
      <c r="E2433" s="37"/>
      <c r="F2433" s="37"/>
      <c r="G2433" s="16"/>
      <c r="H2433" s="16"/>
      <c r="I2433" s="16"/>
      <c r="J2433" s="178"/>
      <c r="U2433" s="36"/>
      <c r="V2433" s="36"/>
      <c r="W2433" s="36"/>
      <c r="X2433" s="36"/>
      <c r="Y2433" s="36"/>
      <c r="Z2433" s="36"/>
    </row>
    <row r="2434" spans="3:26" s="11" customFormat="1" ht="15.75">
      <c r="C2434" s="16"/>
      <c r="D2434" s="37"/>
      <c r="E2434" s="37"/>
      <c r="F2434" s="37"/>
      <c r="G2434" s="16"/>
      <c r="H2434" s="16"/>
      <c r="I2434" s="16"/>
      <c r="J2434" s="178"/>
      <c r="U2434" s="36"/>
      <c r="V2434" s="36"/>
      <c r="W2434" s="36"/>
      <c r="X2434" s="36"/>
      <c r="Y2434" s="36"/>
      <c r="Z2434" s="36"/>
    </row>
    <row r="2435" spans="3:26" s="11" customFormat="1" ht="15.75">
      <c r="C2435" s="16"/>
      <c r="D2435" s="37"/>
      <c r="E2435" s="37"/>
      <c r="F2435" s="37"/>
      <c r="G2435" s="16"/>
      <c r="H2435" s="16"/>
      <c r="I2435" s="16"/>
      <c r="J2435" s="178"/>
      <c r="U2435" s="36"/>
      <c r="V2435" s="36"/>
      <c r="W2435" s="36"/>
      <c r="X2435" s="36"/>
      <c r="Y2435" s="36"/>
      <c r="Z2435" s="36"/>
    </row>
    <row r="2436" spans="2:11" s="177" customFormat="1" ht="15.75">
      <c r="B2436" s="256" t="s">
        <v>394</v>
      </c>
      <c r="K2436" s="52"/>
    </row>
    <row r="2437" spans="2:11" s="224" customFormat="1" ht="15.75">
      <c r="B2437" s="256" t="s">
        <v>440</v>
      </c>
      <c r="K2437" s="52"/>
    </row>
    <row r="2438" s="177" customFormat="1" ht="15.75" hidden="1">
      <c r="B2438" s="201"/>
    </row>
    <row r="2439" spans="2:19" s="254" customFormat="1" ht="15.75" hidden="1">
      <c r="B2439" s="256" t="s">
        <v>476</v>
      </c>
      <c r="O2439" s="147"/>
      <c r="P2439" s="147"/>
      <c r="Q2439" s="147"/>
      <c r="R2439" s="147"/>
      <c r="S2439" s="36"/>
    </row>
    <row r="2440" spans="1:20" s="254" customFormat="1" ht="15.75" hidden="1">
      <c r="A2440" s="23"/>
      <c r="B2440" s="248"/>
      <c r="C2440" s="248" t="s">
        <v>74</v>
      </c>
      <c r="D2440" s="248" t="s">
        <v>233</v>
      </c>
      <c r="E2440" s="248" t="s">
        <v>25</v>
      </c>
      <c r="F2440" s="248" t="s">
        <v>180</v>
      </c>
      <c r="G2440" s="248" t="s">
        <v>140</v>
      </c>
      <c r="H2440" s="248" t="s">
        <v>141</v>
      </c>
      <c r="I2440" s="248" t="s">
        <v>142</v>
      </c>
      <c r="J2440" s="248" t="s">
        <v>347</v>
      </c>
      <c r="K2440" s="248" t="s">
        <v>144</v>
      </c>
      <c r="L2440" s="248" t="s">
        <v>145</v>
      </c>
      <c r="M2440" s="248" t="s">
        <v>73</v>
      </c>
      <c r="N2440" s="248" t="s">
        <v>147</v>
      </c>
      <c r="O2440" s="248" t="s">
        <v>148</v>
      </c>
      <c r="P2440" s="248" t="s">
        <v>149</v>
      </c>
      <c r="Q2440" s="248" t="s">
        <v>150</v>
      </c>
      <c r="R2440" s="248" t="s">
        <v>151</v>
      </c>
      <c r="T2440" s="48"/>
    </row>
    <row r="2441" spans="2:19" s="254" customFormat="1" ht="15.75" hidden="1">
      <c r="B2441" s="248" t="s">
        <v>299</v>
      </c>
      <c r="C2441" s="248">
        <f>C2298</f>
        <v>0.1595180523227347</v>
      </c>
      <c r="D2441" s="248">
        <f aca="true" t="shared" si="267" ref="D2441:R2441">D2298</f>
        <v>0.1349371939535874</v>
      </c>
      <c r="E2441" s="248">
        <f t="shared" si="267"/>
        <v>0.08188585607940446</v>
      </c>
      <c r="F2441" s="248">
        <f t="shared" si="267"/>
        <v>0.08169398907103825</v>
      </c>
      <c r="G2441" s="248">
        <f t="shared" si="267"/>
        <v>0.16104868913857678</v>
      </c>
      <c r="H2441" s="248">
        <f t="shared" si="267"/>
        <v>0.11888111888111888</v>
      </c>
      <c r="I2441" s="248">
        <f t="shared" si="267"/>
        <v>0.2646198830409357</v>
      </c>
      <c r="J2441" s="248">
        <f t="shared" si="267"/>
        <v>0.15786802030456853</v>
      </c>
      <c r="K2441" s="248">
        <f t="shared" si="267"/>
        <v>0.16883116883116883</v>
      </c>
      <c r="L2441" s="248">
        <f t="shared" si="267"/>
        <v>0.04316546762589928</v>
      </c>
      <c r="M2441" s="248">
        <f t="shared" si="267"/>
        <v>0.38461538461538464</v>
      </c>
      <c r="N2441" s="248">
        <f t="shared" si="267"/>
        <v>0.12650602409638553</v>
      </c>
      <c r="O2441" s="248">
        <f t="shared" si="267"/>
        <v>0.18803418803418803</v>
      </c>
      <c r="P2441" s="248">
        <f t="shared" si="267"/>
        <v>0.1587826662256037</v>
      </c>
      <c r="Q2441" s="248">
        <f t="shared" si="267"/>
        <v>0.12372881355932204</v>
      </c>
      <c r="R2441" s="248">
        <f t="shared" si="267"/>
        <v>0.14536340852130325</v>
      </c>
      <c r="S2441" s="36"/>
    </row>
    <row r="2442" spans="2:19" s="254" customFormat="1" ht="15.75" hidden="1">
      <c r="B2442" s="248" t="s">
        <v>348</v>
      </c>
      <c r="C2442" s="248">
        <f>C2307</f>
        <v>0.13553797024920167</v>
      </c>
      <c r="D2442" s="248">
        <f aca="true" t="shared" si="268" ref="D2442:R2442">D2307</f>
        <v>0.12098550002077361</v>
      </c>
      <c r="E2442" s="248">
        <f t="shared" si="268"/>
        <v>0.0947867298578199</v>
      </c>
      <c r="F2442" s="248">
        <f t="shared" si="268"/>
        <v>0.07957595276435857</v>
      </c>
      <c r="G2442" s="248">
        <f t="shared" si="268"/>
        <v>0.13354700854700854</v>
      </c>
      <c r="H2442" s="248">
        <f t="shared" si="268"/>
        <v>0.10262008733624454</v>
      </c>
      <c r="I2442" s="248">
        <f t="shared" si="268"/>
        <v>0.16981132075471697</v>
      </c>
      <c r="J2442" s="248">
        <f t="shared" si="268"/>
        <v>0.13480457325179473</v>
      </c>
      <c r="K2442" s="248">
        <f t="shared" si="268"/>
        <v>0.13782051282051283</v>
      </c>
      <c r="L2442" s="248">
        <f t="shared" si="268"/>
        <v>0.1</v>
      </c>
      <c r="M2442" s="248">
        <f t="shared" si="268"/>
        <v>0.14659685863874344</v>
      </c>
      <c r="N2442" s="248">
        <f t="shared" si="268"/>
        <v>0.09455292908530319</v>
      </c>
      <c r="O2442" s="248">
        <f t="shared" si="268"/>
        <v>0.1878727634194831</v>
      </c>
      <c r="P2442" s="248">
        <f t="shared" si="268"/>
        <v>0.15195137555982086</v>
      </c>
      <c r="Q2442" s="248">
        <f t="shared" si="268"/>
        <v>0.1073170731707317</v>
      </c>
      <c r="R2442" s="248">
        <f t="shared" si="268"/>
        <v>0.18501170960187355</v>
      </c>
      <c r="S2442" s="36"/>
    </row>
    <row r="2443" spans="2:19" s="254" customFormat="1" ht="15.75" hidden="1">
      <c r="B2443" s="255"/>
      <c r="C2443" s="252"/>
      <c r="D2443" s="252"/>
      <c r="E2443" s="252"/>
      <c r="F2443" s="252"/>
      <c r="G2443" s="252"/>
      <c r="H2443" s="252"/>
      <c r="I2443" s="252"/>
      <c r="J2443" s="252"/>
      <c r="K2443" s="252"/>
      <c r="L2443" s="252"/>
      <c r="M2443" s="252"/>
      <c r="S2443" s="36"/>
    </row>
    <row r="2444" spans="2:19" s="254" customFormat="1" ht="15.75" hidden="1">
      <c r="B2444" s="256" t="s">
        <v>477</v>
      </c>
      <c r="O2444" s="147"/>
      <c r="P2444" s="147"/>
      <c r="Q2444" s="147"/>
      <c r="R2444" s="147"/>
      <c r="S2444" s="36"/>
    </row>
    <row r="2445" spans="1:20" s="254" customFormat="1" ht="15.75" hidden="1">
      <c r="A2445" s="23"/>
      <c r="B2445" s="248"/>
      <c r="C2445" s="248" t="s">
        <v>74</v>
      </c>
      <c r="D2445" s="248" t="s">
        <v>233</v>
      </c>
      <c r="E2445" s="248" t="s">
        <v>25</v>
      </c>
      <c r="F2445" s="248" t="s">
        <v>180</v>
      </c>
      <c r="G2445" s="248" t="s">
        <v>140</v>
      </c>
      <c r="H2445" s="248" t="s">
        <v>141</v>
      </c>
      <c r="I2445" s="248" t="s">
        <v>142</v>
      </c>
      <c r="J2445" s="248" t="s">
        <v>347</v>
      </c>
      <c r="K2445" s="248" t="s">
        <v>144</v>
      </c>
      <c r="L2445" s="248" t="s">
        <v>145</v>
      </c>
      <c r="M2445" s="248" t="s">
        <v>73</v>
      </c>
      <c r="N2445" s="248" t="s">
        <v>147</v>
      </c>
      <c r="O2445" s="248" t="s">
        <v>148</v>
      </c>
      <c r="P2445" s="248" t="s">
        <v>149</v>
      </c>
      <c r="Q2445" s="248" t="s">
        <v>150</v>
      </c>
      <c r="R2445" s="248" t="s">
        <v>151</v>
      </c>
      <c r="T2445" s="48"/>
    </row>
    <row r="2446" spans="2:19" s="254" customFormat="1" ht="15.75" hidden="1">
      <c r="B2446" s="248" t="s">
        <v>299</v>
      </c>
      <c r="C2446" s="248">
        <f>C2299</f>
        <v>0.5719192786603693</v>
      </c>
      <c r="D2446" s="248">
        <f aca="true" t="shared" si="269" ref="D2446:R2446">D2299</f>
        <v>0.6637002341920375</v>
      </c>
      <c r="E2446" s="248">
        <f t="shared" si="269"/>
        <v>0.8064516129032258</v>
      </c>
      <c r="F2446" s="248">
        <f t="shared" si="269"/>
        <v>0.6323770491803279</v>
      </c>
      <c r="G2446" s="248">
        <f t="shared" si="269"/>
        <v>0.6629213483146067</v>
      </c>
      <c r="H2446" s="248">
        <f t="shared" si="269"/>
        <v>0.8088578088578089</v>
      </c>
      <c r="I2446" s="248">
        <f t="shared" si="269"/>
        <v>0.5599415204678363</v>
      </c>
      <c r="J2446" s="248">
        <f t="shared" si="269"/>
        <v>0.5819796954314721</v>
      </c>
      <c r="K2446" s="248">
        <f t="shared" si="269"/>
        <v>0.6370471633629529</v>
      </c>
      <c r="L2446" s="248">
        <f t="shared" si="269"/>
        <v>0.960431654676259</v>
      </c>
      <c r="M2446" s="248">
        <f t="shared" si="269"/>
        <v>0.8269230769230769</v>
      </c>
      <c r="N2446" s="248">
        <f t="shared" si="269"/>
        <v>0.8542168674698796</v>
      </c>
      <c r="O2446" s="248">
        <f t="shared" si="269"/>
        <v>0.7823026646556058</v>
      </c>
      <c r="P2446" s="248">
        <f t="shared" si="269"/>
        <v>0.6156136288455177</v>
      </c>
      <c r="Q2446" s="248">
        <f t="shared" si="269"/>
        <v>0.7101694915254237</v>
      </c>
      <c r="R2446" s="248">
        <f t="shared" si="269"/>
        <v>0.9223057644110275</v>
      </c>
      <c r="S2446" s="36"/>
    </row>
    <row r="2447" spans="2:19" s="254" customFormat="1" ht="15.75" hidden="1">
      <c r="B2447" s="248" t="s">
        <v>348</v>
      </c>
      <c r="C2447" s="248">
        <f>C2308</f>
        <v>0.6072363617590879</v>
      </c>
      <c r="D2447" s="248">
        <f aca="true" t="shared" si="270" ref="D2447:R2447">D2308</f>
        <v>0.7076737712410154</v>
      </c>
      <c r="E2447" s="248">
        <f t="shared" si="270"/>
        <v>0.7630331753554502</v>
      </c>
      <c r="F2447" s="248">
        <f t="shared" si="270"/>
        <v>0.6845142243692969</v>
      </c>
      <c r="G2447" s="248">
        <f t="shared" si="270"/>
        <v>0.686965811965812</v>
      </c>
      <c r="H2447" s="248">
        <f t="shared" si="270"/>
        <v>0.7183406113537117</v>
      </c>
      <c r="I2447" s="248">
        <f t="shared" si="270"/>
        <v>0.7374213836477987</v>
      </c>
      <c r="J2447" s="248">
        <f t="shared" si="270"/>
        <v>0.6703004520074448</v>
      </c>
      <c r="K2447" s="248">
        <f t="shared" si="270"/>
        <v>0.6294871794871795</v>
      </c>
      <c r="L2447" s="248">
        <f t="shared" si="270"/>
        <v>0.7296296296296296</v>
      </c>
      <c r="M2447" s="248">
        <f t="shared" si="270"/>
        <v>0.8167539267015707</v>
      </c>
      <c r="N2447" s="248">
        <f t="shared" si="270"/>
        <v>0.8653648509763617</v>
      </c>
      <c r="O2447" s="248">
        <f t="shared" si="270"/>
        <v>0.8379721669980119</v>
      </c>
      <c r="P2447" s="248">
        <f t="shared" si="270"/>
        <v>0.6420345489443378</v>
      </c>
      <c r="Q2447" s="248">
        <f t="shared" si="270"/>
        <v>0.7420054200542006</v>
      </c>
      <c r="R2447" s="248">
        <f t="shared" si="270"/>
        <v>0.9578454332552693</v>
      </c>
      <c r="S2447" s="36"/>
    </row>
    <row r="2448" spans="2:19" s="254" customFormat="1" ht="15.75" hidden="1">
      <c r="B2448" s="255"/>
      <c r="C2448" s="252"/>
      <c r="D2448" s="252"/>
      <c r="E2448" s="252"/>
      <c r="F2448" s="252"/>
      <c r="G2448" s="252"/>
      <c r="H2448" s="252"/>
      <c r="I2448" s="252"/>
      <c r="J2448" s="252"/>
      <c r="K2448" s="252"/>
      <c r="L2448" s="252"/>
      <c r="M2448" s="252"/>
      <c r="S2448" s="36"/>
    </row>
    <row r="2449" spans="2:19" s="254" customFormat="1" ht="15.75" hidden="1">
      <c r="B2449" s="256" t="s">
        <v>478</v>
      </c>
      <c r="O2449" s="147"/>
      <c r="P2449" s="147"/>
      <c r="Q2449" s="147"/>
      <c r="R2449" s="147"/>
      <c r="S2449" s="36"/>
    </row>
    <row r="2450" spans="1:20" s="254" customFormat="1" ht="15.75" hidden="1">
      <c r="A2450" s="23"/>
      <c r="B2450" s="248"/>
      <c r="C2450" s="248" t="s">
        <v>74</v>
      </c>
      <c r="D2450" s="248" t="s">
        <v>233</v>
      </c>
      <c r="E2450" s="248" t="s">
        <v>25</v>
      </c>
      <c r="F2450" s="248" t="s">
        <v>180</v>
      </c>
      <c r="G2450" s="248" t="s">
        <v>140</v>
      </c>
      <c r="H2450" s="248" t="s">
        <v>141</v>
      </c>
      <c r="I2450" s="248" t="s">
        <v>142</v>
      </c>
      <c r="J2450" s="248" t="s">
        <v>347</v>
      </c>
      <c r="K2450" s="248" t="s">
        <v>144</v>
      </c>
      <c r="L2450" s="248" t="s">
        <v>145</v>
      </c>
      <c r="M2450" s="248" t="s">
        <v>73</v>
      </c>
      <c r="N2450" s="248" t="s">
        <v>147</v>
      </c>
      <c r="O2450" s="248" t="s">
        <v>148</v>
      </c>
      <c r="P2450" s="248" t="s">
        <v>149</v>
      </c>
      <c r="Q2450" s="248" t="s">
        <v>150</v>
      </c>
      <c r="R2450" s="248" t="s">
        <v>151</v>
      </c>
      <c r="T2450" s="48"/>
    </row>
    <row r="2451" spans="2:19" s="254" customFormat="1" ht="15.75" hidden="1">
      <c r="B2451" s="248" t="s">
        <v>299</v>
      </c>
      <c r="C2451" s="248">
        <f>C2300</f>
        <v>0.09641213381241855</v>
      </c>
      <c r="D2451" s="248">
        <f aca="true" t="shared" si="271" ref="D2451:R2451">D2300</f>
        <v>0.07391952309985098</v>
      </c>
      <c r="E2451" s="248">
        <f t="shared" si="271"/>
        <v>0.10918114143920596</v>
      </c>
      <c r="F2451" s="248">
        <f t="shared" si="271"/>
        <v>0.017349726775956285</v>
      </c>
      <c r="G2451" s="248">
        <f t="shared" si="271"/>
        <v>0.1373283395755306</v>
      </c>
      <c r="H2451" s="248">
        <f t="shared" si="271"/>
        <v>0.08857808857808858</v>
      </c>
      <c r="I2451" s="248">
        <f t="shared" si="271"/>
        <v>0.03216374269005848</v>
      </c>
      <c r="J2451" s="248">
        <f t="shared" si="271"/>
        <v>0.047208121827411166</v>
      </c>
      <c r="K2451" s="248">
        <f t="shared" si="271"/>
        <v>0.060833902939166094</v>
      </c>
      <c r="L2451" s="248">
        <f t="shared" si="271"/>
        <v>0</v>
      </c>
      <c r="M2451" s="248">
        <f t="shared" si="271"/>
        <v>0.07051282051282051</v>
      </c>
      <c r="N2451" s="248">
        <f t="shared" si="271"/>
        <v>0.12409638554216867</v>
      </c>
      <c r="O2451" s="248">
        <f t="shared" si="271"/>
        <v>0.003519356460532931</v>
      </c>
      <c r="P2451" s="248">
        <f t="shared" si="271"/>
        <v>0.2418127687727423</v>
      </c>
      <c r="Q2451" s="248">
        <f t="shared" si="271"/>
        <v>0.14180790960451978</v>
      </c>
      <c r="R2451" s="248">
        <f t="shared" si="271"/>
        <v>0.042606516290726815</v>
      </c>
      <c r="S2451" s="36"/>
    </row>
    <row r="2452" spans="2:19" s="254" customFormat="1" ht="15.75" hidden="1">
      <c r="B2452" s="248" t="s">
        <v>348</v>
      </c>
      <c r="C2452" s="248">
        <f>C2309</f>
        <v>0.10642879794679666</v>
      </c>
      <c r="D2452" s="248">
        <f aca="true" t="shared" si="272" ref="D2452:R2452">D2309</f>
        <v>0.07499272923677759</v>
      </c>
      <c r="E2452" s="248">
        <f t="shared" si="272"/>
        <v>0.12559241706161137</v>
      </c>
      <c r="F2452" s="248">
        <f t="shared" si="272"/>
        <v>0.019994632313472892</v>
      </c>
      <c r="G2452" s="248">
        <f t="shared" si="272"/>
        <v>0.1858974358974359</v>
      </c>
      <c r="H2452" s="248">
        <f t="shared" si="272"/>
        <v>0.0611353711790393</v>
      </c>
      <c r="I2452" s="248">
        <f t="shared" si="272"/>
        <v>0.015723270440251572</v>
      </c>
      <c r="J2452" s="248">
        <f t="shared" si="272"/>
        <v>0.049720818931135335</v>
      </c>
      <c r="K2452" s="248">
        <f t="shared" si="272"/>
        <v>0.08525641025641026</v>
      </c>
      <c r="L2452" s="248">
        <f t="shared" si="272"/>
        <v>0</v>
      </c>
      <c r="M2452" s="248">
        <f t="shared" si="272"/>
        <v>0.09947643979057591</v>
      </c>
      <c r="N2452" s="248">
        <f t="shared" si="272"/>
        <v>0.1130524152106886</v>
      </c>
      <c r="O2452" s="248">
        <f t="shared" si="272"/>
        <v>0.005964214711729622</v>
      </c>
      <c r="P2452" s="248">
        <f t="shared" si="272"/>
        <v>0.21017274472168906</v>
      </c>
      <c r="Q2452" s="248">
        <f t="shared" si="272"/>
        <v>0.12953929539295392</v>
      </c>
      <c r="R2452" s="248">
        <f t="shared" si="272"/>
        <v>0.07962529274004684</v>
      </c>
      <c r="S2452" s="36"/>
    </row>
    <row r="2453" spans="2:19" s="254" customFormat="1" ht="15.75" hidden="1">
      <c r="B2453" s="255"/>
      <c r="C2453" s="252"/>
      <c r="D2453" s="252"/>
      <c r="E2453" s="252"/>
      <c r="F2453" s="252"/>
      <c r="G2453" s="252"/>
      <c r="H2453" s="252"/>
      <c r="I2453" s="252"/>
      <c r="J2453" s="252"/>
      <c r="K2453" s="252"/>
      <c r="L2453" s="252"/>
      <c r="M2453" s="252"/>
      <c r="S2453" s="36"/>
    </row>
    <row r="2454" spans="2:19" s="254" customFormat="1" ht="15.75" hidden="1">
      <c r="B2454" s="256" t="s">
        <v>479</v>
      </c>
      <c r="O2454" s="147"/>
      <c r="P2454" s="147"/>
      <c r="Q2454" s="147"/>
      <c r="R2454" s="147"/>
      <c r="S2454" s="36"/>
    </row>
    <row r="2455" spans="1:20" s="254" customFormat="1" ht="15.75" hidden="1">
      <c r="A2455" s="23"/>
      <c r="B2455" s="248"/>
      <c r="C2455" s="248" t="s">
        <v>74</v>
      </c>
      <c r="D2455" s="248" t="s">
        <v>233</v>
      </c>
      <c r="E2455" s="248" t="s">
        <v>25</v>
      </c>
      <c r="F2455" s="248" t="s">
        <v>180</v>
      </c>
      <c r="G2455" s="248" t="s">
        <v>140</v>
      </c>
      <c r="H2455" s="248" t="s">
        <v>141</v>
      </c>
      <c r="I2455" s="248" t="s">
        <v>142</v>
      </c>
      <c r="J2455" s="248" t="s">
        <v>347</v>
      </c>
      <c r="K2455" s="248" t="s">
        <v>144</v>
      </c>
      <c r="L2455" s="248" t="s">
        <v>145</v>
      </c>
      <c r="M2455" s="248" t="s">
        <v>73</v>
      </c>
      <c r="N2455" s="248" t="s">
        <v>147</v>
      </c>
      <c r="O2455" s="248" t="s">
        <v>148</v>
      </c>
      <c r="P2455" s="248" t="s">
        <v>149</v>
      </c>
      <c r="Q2455" s="248" t="s">
        <v>150</v>
      </c>
      <c r="R2455" s="248" t="s">
        <v>151</v>
      </c>
      <c r="T2455" s="48"/>
    </row>
    <row r="2456" spans="2:19" s="254" customFormat="1" ht="16.5" customHeight="1" hidden="1">
      <c r="B2456" s="248" t="s">
        <v>299</v>
      </c>
      <c r="C2456" s="248">
        <f>C2301</f>
        <v>0.09512779372217577</v>
      </c>
      <c r="D2456" s="248">
        <f aca="true" t="shared" si="273" ref="D2456:R2456">D2301</f>
        <v>0.09461358313817331</v>
      </c>
      <c r="E2456" s="248">
        <f t="shared" si="273"/>
        <v>0.034739454094292806</v>
      </c>
      <c r="F2456" s="248">
        <f t="shared" si="273"/>
        <v>0.12923497267759562</v>
      </c>
      <c r="G2456" s="248">
        <f t="shared" si="273"/>
        <v>0.10736579275905118</v>
      </c>
      <c r="H2456" s="248">
        <f t="shared" si="273"/>
        <v>0.1048951048951049</v>
      </c>
      <c r="I2456" s="248">
        <f t="shared" si="273"/>
        <v>0.17105263157894737</v>
      </c>
      <c r="J2456" s="248">
        <f t="shared" si="273"/>
        <v>0.0700507614213198</v>
      </c>
      <c r="K2456" s="248">
        <f t="shared" si="273"/>
        <v>0.1291866028708134</v>
      </c>
      <c r="L2456" s="248">
        <f t="shared" si="273"/>
        <v>0.039568345323741004</v>
      </c>
      <c r="M2456" s="248">
        <f t="shared" si="273"/>
        <v>0</v>
      </c>
      <c r="N2456" s="248">
        <f t="shared" si="273"/>
        <v>0.027710843373493974</v>
      </c>
      <c r="O2456" s="248">
        <f t="shared" si="273"/>
        <v>0.08496732026143791</v>
      </c>
      <c r="P2456" s="248">
        <f t="shared" si="273"/>
        <v>0.05358914985114125</v>
      </c>
      <c r="Q2456" s="248">
        <f t="shared" si="273"/>
        <v>0.09209039548022599</v>
      </c>
      <c r="R2456" s="248">
        <f t="shared" si="273"/>
        <v>0.05263157894736842</v>
      </c>
      <c r="S2456" s="36"/>
    </row>
    <row r="2457" spans="2:19" s="254" customFormat="1" ht="15.75" hidden="1">
      <c r="B2457" s="248" t="s">
        <v>348</v>
      </c>
      <c r="C2457" s="248">
        <f>C2310</f>
        <v>0.09906484848037878</v>
      </c>
      <c r="D2457" s="248">
        <f aca="true" t="shared" si="274" ref="D2457:R2457">D2310</f>
        <v>0.10681789854169263</v>
      </c>
      <c r="E2457" s="248">
        <f t="shared" si="274"/>
        <v>0.07345971563981042</v>
      </c>
      <c r="F2457" s="248">
        <f t="shared" si="274"/>
        <v>0.1541867954911433</v>
      </c>
      <c r="G2457" s="248">
        <f t="shared" si="274"/>
        <v>0.07692307692307693</v>
      </c>
      <c r="H2457" s="248">
        <f t="shared" si="274"/>
        <v>0.12008733624454149</v>
      </c>
      <c r="I2457" s="248">
        <f t="shared" si="274"/>
        <v>0.1289308176100629</v>
      </c>
      <c r="J2457" s="248">
        <f t="shared" si="274"/>
        <v>0.09811220420101037</v>
      </c>
      <c r="K2457" s="248">
        <f t="shared" si="274"/>
        <v>0.12756410256410255</v>
      </c>
      <c r="L2457" s="248">
        <f t="shared" si="274"/>
        <v>0.10740740740740741</v>
      </c>
      <c r="M2457" s="248">
        <f t="shared" si="274"/>
        <v>0.03664921465968586</v>
      </c>
      <c r="N2457" s="248">
        <f t="shared" si="274"/>
        <v>0.06166495375128469</v>
      </c>
      <c r="O2457" s="248">
        <f t="shared" si="274"/>
        <v>0.061630218687872766</v>
      </c>
      <c r="P2457" s="248">
        <f t="shared" si="274"/>
        <v>0.06621880998080615</v>
      </c>
      <c r="Q2457" s="248">
        <f t="shared" si="274"/>
        <v>0.09647696476964769</v>
      </c>
      <c r="R2457" s="248">
        <f t="shared" si="274"/>
        <v>0.02107728337236534</v>
      </c>
      <c r="S2457" s="36"/>
    </row>
    <row r="2458" spans="2:19" s="254" customFormat="1" ht="15.75" hidden="1">
      <c r="B2458" s="255"/>
      <c r="C2458" s="252"/>
      <c r="D2458" s="252"/>
      <c r="E2458" s="252"/>
      <c r="F2458" s="252"/>
      <c r="G2458" s="252"/>
      <c r="H2458" s="252"/>
      <c r="I2458" s="252"/>
      <c r="J2458" s="252"/>
      <c r="K2458" s="252"/>
      <c r="L2458" s="252"/>
      <c r="M2458" s="252"/>
      <c r="S2458" s="36"/>
    </row>
    <row r="2459" spans="2:19" s="254" customFormat="1" ht="15.75" hidden="1">
      <c r="B2459" s="256" t="s">
        <v>480</v>
      </c>
      <c r="O2459" s="147"/>
      <c r="P2459" s="147"/>
      <c r="Q2459" s="147"/>
      <c r="R2459" s="147"/>
      <c r="S2459" s="36"/>
    </row>
    <row r="2460" spans="1:20" s="254" customFormat="1" ht="15.75" hidden="1">
      <c r="A2460" s="23"/>
      <c r="B2460" s="248"/>
      <c r="C2460" s="248" t="s">
        <v>74</v>
      </c>
      <c r="D2460" s="248" t="s">
        <v>233</v>
      </c>
      <c r="E2460" s="248" t="s">
        <v>25</v>
      </c>
      <c r="F2460" s="248" t="s">
        <v>180</v>
      </c>
      <c r="G2460" s="248" t="s">
        <v>140</v>
      </c>
      <c r="H2460" s="248" t="s">
        <v>141</v>
      </c>
      <c r="I2460" s="248" t="s">
        <v>142</v>
      </c>
      <c r="J2460" s="248" t="s">
        <v>347</v>
      </c>
      <c r="K2460" s="248" t="s">
        <v>144</v>
      </c>
      <c r="L2460" s="248" t="s">
        <v>145</v>
      </c>
      <c r="M2460" s="248" t="s">
        <v>73</v>
      </c>
      <c r="N2460" s="248" t="s">
        <v>147</v>
      </c>
      <c r="O2460" s="248" t="s">
        <v>148</v>
      </c>
      <c r="P2460" s="248" t="s">
        <v>149</v>
      </c>
      <c r="Q2460" s="248" t="s">
        <v>150</v>
      </c>
      <c r="R2460" s="248" t="s">
        <v>151</v>
      </c>
      <c r="T2460" s="48"/>
    </row>
    <row r="2461" spans="2:18" s="254" customFormat="1" ht="16.5" customHeight="1" hidden="1">
      <c r="B2461" s="248" t="s">
        <v>299</v>
      </c>
      <c r="C2461" s="248">
        <f>C2302</f>
        <v>0.018760404661288258</v>
      </c>
      <c r="D2461" s="248">
        <f aca="true" t="shared" si="275" ref="D2461:R2461">D2302</f>
        <v>0.012476048541622313</v>
      </c>
      <c r="E2461" s="248">
        <f t="shared" si="275"/>
        <v>0</v>
      </c>
      <c r="F2461" s="248">
        <f t="shared" si="275"/>
        <v>0.010655737704918032</v>
      </c>
      <c r="G2461" s="248">
        <f t="shared" si="275"/>
        <v>0.03495630461922597</v>
      </c>
      <c r="H2461" s="248">
        <f t="shared" si="275"/>
        <v>0</v>
      </c>
      <c r="I2461" s="248">
        <f t="shared" si="275"/>
        <v>0</v>
      </c>
      <c r="J2461" s="248">
        <f t="shared" si="275"/>
        <v>0.01979695431472081</v>
      </c>
      <c r="K2461" s="248">
        <f t="shared" si="275"/>
        <v>0.01161995898838004</v>
      </c>
      <c r="L2461" s="248">
        <f t="shared" si="275"/>
        <v>0</v>
      </c>
      <c r="M2461" s="248">
        <f t="shared" si="275"/>
        <v>0</v>
      </c>
      <c r="N2461" s="248">
        <f t="shared" si="275"/>
        <v>0.01927710843373494</v>
      </c>
      <c r="O2461" s="248">
        <f t="shared" si="275"/>
        <v>0.011563599798893917</v>
      </c>
      <c r="P2461" s="248">
        <f t="shared" si="275"/>
        <v>0.010254713860403573</v>
      </c>
      <c r="Q2461" s="248">
        <f t="shared" si="275"/>
        <v>0.007909604519774011</v>
      </c>
      <c r="R2461" s="248">
        <f t="shared" si="275"/>
        <v>0.020050125313283207</v>
      </c>
    </row>
    <row r="2462" spans="2:19" s="254" customFormat="1" ht="15.75" hidden="1">
      <c r="B2462" s="248" t="s">
        <v>348</v>
      </c>
      <c r="C2462" s="248">
        <f>C2311</f>
        <v>0.016999402624029263</v>
      </c>
      <c r="D2462" s="248">
        <f aca="true" t="shared" si="276" ref="D2462:R2462">D2311</f>
        <v>0.009597407453570983</v>
      </c>
      <c r="E2462" s="248">
        <f t="shared" si="276"/>
        <v>0</v>
      </c>
      <c r="F2462" s="248">
        <f t="shared" si="276"/>
        <v>0.01274825550187869</v>
      </c>
      <c r="G2462" s="248">
        <f t="shared" si="276"/>
        <v>0.005341880341880342</v>
      </c>
      <c r="H2462" s="248">
        <f t="shared" si="276"/>
        <v>0</v>
      </c>
      <c r="I2462" s="248">
        <f t="shared" si="276"/>
        <v>0</v>
      </c>
      <c r="J2462" s="248">
        <f t="shared" si="276"/>
        <v>0.012230789683594789</v>
      </c>
      <c r="K2462" s="248">
        <f t="shared" si="276"/>
        <v>0.008974358974358974</v>
      </c>
      <c r="L2462" s="248">
        <f t="shared" si="276"/>
        <v>0</v>
      </c>
      <c r="M2462" s="248">
        <f t="shared" si="276"/>
        <v>0</v>
      </c>
      <c r="N2462" s="248">
        <f t="shared" si="276"/>
        <v>0.006166495375128468</v>
      </c>
      <c r="O2462" s="248">
        <f t="shared" si="276"/>
        <v>0.009940357852882704</v>
      </c>
      <c r="P2462" s="248">
        <f t="shared" si="276"/>
        <v>0.008957133717210493</v>
      </c>
      <c r="Q2462" s="248">
        <f t="shared" si="276"/>
        <v>0.004878048780487805</v>
      </c>
      <c r="R2462" s="248">
        <f t="shared" si="276"/>
        <v>0.01873536299765808</v>
      </c>
      <c r="S2462" s="147"/>
    </row>
    <row r="2463" spans="2:19" s="254" customFormat="1" ht="15.75" hidden="1">
      <c r="B2463" s="255"/>
      <c r="C2463" s="252"/>
      <c r="D2463" s="252"/>
      <c r="E2463" s="252"/>
      <c r="F2463" s="252"/>
      <c r="G2463" s="252"/>
      <c r="H2463" s="252"/>
      <c r="I2463" s="252"/>
      <c r="J2463" s="252"/>
      <c r="K2463" s="252"/>
      <c r="L2463" s="252"/>
      <c r="M2463" s="252"/>
      <c r="S2463" s="36"/>
    </row>
    <row r="2464" spans="2:19" s="254" customFormat="1" ht="15.75" hidden="1">
      <c r="B2464" s="256" t="s">
        <v>481</v>
      </c>
      <c r="O2464" s="147"/>
      <c r="P2464" s="147"/>
      <c r="Q2464" s="147"/>
      <c r="R2464" s="147"/>
      <c r="S2464" s="36"/>
    </row>
    <row r="2465" spans="1:20" s="254" customFormat="1" ht="15.75" hidden="1">
      <c r="A2465" s="23"/>
      <c r="B2465" s="248"/>
      <c r="C2465" s="248" t="s">
        <v>74</v>
      </c>
      <c r="D2465" s="248" t="s">
        <v>233</v>
      </c>
      <c r="E2465" s="248" t="s">
        <v>25</v>
      </c>
      <c r="F2465" s="248" t="s">
        <v>180</v>
      </c>
      <c r="G2465" s="248" t="s">
        <v>140</v>
      </c>
      <c r="H2465" s="248" t="s">
        <v>141</v>
      </c>
      <c r="I2465" s="248" t="s">
        <v>142</v>
      </c>
      <c r="J2465" s="248" t="s">
        <v>347</v>
      </c>
      <c r="K2465" s="248" t="s">
        <v>144</v>
      </c>
      <c r="L2465" s="248" t="s">
        <v>145</v>
      </c>
      <c r="M2465" s="248" t="s">
        <v>73</v>
      </c>
      <c r="N2465" s="248" t="s">
        <v>147</v>
      </c>
      <c r="O2465" s="248" t="s">
        <v>148</v>
      </c>
      <c r="P2465" s="248" t="s">
        <v>149</v>
      </c>
      <c r="Q2465" s="248" t="s">
        <v>150</v>
      </c>
      <c r="R2465" s="248" t="s">
        <v>151</v>
      </c>
      <c r="T2465" s="48"/>
    </row>
    <row r="2466" spans="2:19" s="254" customFormat="1" ht="15.75" hidden="1">
      <c r="B2466" s="248" t="s">
        <v>299</v>
      </c>
      <c r="C2466" s="248">
        <f>C2303</f>
        <v>0.1243098084412405</v>
      </c>
      <c r="D2466" s="248">
        <f aca="true" t="shared" si="277" ref="D2466:R2466">D2303</f>
        <v>0.18032786885245902</v>
      </c>
      <c r="E2466" s="248">
        <f t="shared" si="277"/>
        <v>0.22332506203473945</v>
      </c>
      <c r="F2466" s="248">
        <f t="shared" si="277"/>
        <v>0.3069672131147541</v>
      </c>
      <c r="G2466" s="248">
        <f t="shared" si="277"/>
        <v>0.03745318352059925</v>
      </c>
      <c r="H2466" s="248">
        <f t="shared" si="277"/>
        <v>0.04895104895104895</v>
      </c>
      <c r="I2466" s="248">
        <f t="shared" si="277"/>
        <v>0.19005847953216373</v>
      </c>
      <c r="J2466" s="248">
        <f t="shared" si="277"/>
        <v>0.24974619289340103</v>
      </c>
      <c r="K2466" s="248">
        <f t="shared" si="277"/>
        <v>0.15652768284347232</v>
      </c>
      <c r="L2466" s="248">
        <f t="shared" si="277"/>
        <v>0.20863309352517986</v>
      </c>
      <c r="M2466" s="248">
        <f t="shared" si="277"/>
        <v>0.21153846153846154</v>
      </c>
      <c r="N2466" s="248">
        <f t="shared" si="277"/>
        <v>0.06506024096385542</v>
      </c>
      <c r="O2466" s="248">
        <f t="shared" si="277"/>
        <v>0.06686777275012569</v>
      </c>
      <c r="P2466" s="248">
        <f t="shared" si="277"/>
        <v>0.032087330466424084</v>
      </c>
      <c r="Q2466" s="248">
        <f t="shared" si="277"/>
        <v>0.07005649717514124</v>
      </c>
      <c r="R2466" s="248">
        <f t="shared" si="277"/>
        <v>0.012531328320802004</v>
      </c>
      <c r="S2466" s="36"/>
    </row>
    <row r="2467" spans="2:19" s="254" customFormat="1" ht="15.75" hidden="1">
      <c r="B2467" s="248" t="s">
        <v>348</v>
      </c>
      <c r="C2467" s="248">
        <f>C2312</f>
        <v>0.1154668751336721</v>
      </c>
      <c r="D2467" s="248">
        <f aca="true" t="shared" si="278" ref="D2467:R2467">D2312</f>
        <v>0.15102413893389838</v>
      </c>
      <c r="E2467" s="248">
        <f t="shared" si="278"/>
        <v>0.16113744075829384</v>
      </c>
      <c r="F2467" s="248">
        <f t="shared" si="278"/>
        <v>0.26019860440150294</v>
      </c>
      <c r="G2467" s="248">
        <f t="shared" si="278"/>
        <v>0.008547008547008548</v>
      </c>
      <c r="H2467" s="248">
        <f t="shared" si="278"/>
        <v>0.09388646288209607</v>
      </c>
      <c r="I2467" s="248">
        <f t="shared" si="278"/>
        <v>0.20754716981132076</v>
      </c>
      <c r="J2467" s="248">
        <f t="shared" si="278"/>
        <v>0.1964902951342728</v>
      </c>
      <c r="K2467" s="248">
        <f t="shared" si="278"/>
        <v>0.1576923076923077</v>
      </c>
      <c r="L2467" s="248">
        <f t="shared" si="278"/>
        <v>0.1925925925925926</v>
      </c>
      <c r="M2467" s="248">
        <f t="shared" si="278"/>
        <v>0.08376963350785341</v>
      </c>
      <c r="N2467" s="248">
        <f t="shared" si="278"/>
        <v>0.07708119218910586</v>
      </c>
      <c r="O2467" s="248">
        <f t="shared" si="278"/>
        <v>0.0536779324055666</v>
      </c>
      <c r="P2467" s="248">
        <f t="shared" si="278"/>
        <v>0.018234165067178502</v>
      </c>
      <c r="Q2467" s="248">
        <f t="shared" si="278"/>
        <v>0.06883468834688347</v>
      </c>
      <c r="R2467" s="248">
        <f t="shared" si="278"/>
        <v>0.0585480093676815</v>
      </c>
      <c r="S2467" s="36"/>
    </row>
    <row r="2468" spans="2:19" s="254" customFormat="1" ht="15.75">
      <c r="B2468" s="255"/>
      <c r="C2468" s="252"/>
      <c r="D2468" s="252"/>
      <c r="E2468" s="252"/>
      <c r="F2468" s="252"/>
      <c r="G2468" s="252"/>
      <c r="H2468" s="252"/>
      <c r="I2468" s="252"/>
      <c r="J2468" s="252"/>
      <c r="K2468" s="252"/>
      <c r="L2468" s="252"/>
      <c r="M2468" s="252"/>
      <c r="S2468" s="36"/>
    </row>
    <row r="2469" spans="1:22" s="254" customFormat="1" ht="79.5" customHeight="1">
      <c r="A2469" s="23"/>
      <c r="B2469" s="342" t="s">
        <v>567</v>
      </c>
      <c r="C2469" s="342"/>
      <c r="D2469" s="342"/>
      <c r="E2469" s="342"/>
      <c r="F2469" s="342"/>
      <c r="G2469" s="342"/>
      <c r="H2469" s="342"/>
      <c r="I2469" s="342"/>
      <c r="J2469" s="342"/>
      <c r="K2469" s="342"/>
      <c r="L2469" s="342"/>
      <c r="M2469" s="342"/>
      <c r="N2469" s="323"/>
      <c r="O2469" s="323"/>
      <c r="P2469" s="323"/>
      <c r="Q2469" s="323"/>
      <c r="R2469" s="323"/>
      <c r="S2469" s="323"/>
      <c r="T2469" s="323"/>
      <c r="U2469" s="323"/>
      <c r="V2469" s="323"/>
    </row>
    <row r="2470" spans="1:20" s="254" customFormat="1" ht="15.75">
      <c r="A2470" s="23"/>
      <c r="B2470" s="253"/>
      <c r="C2470" s="253"/>
      <c r="D2470" s="253"/>
      <c r="E2470" s="253"/>
      <c r="F2470" s="253"/>
      <c r="G2470" s="253"/>
      <c r="H2470" s="253"/>
      <c r="I2470" s="253"/>
      <c r="J2470" s="253"/>
      <c r="K2470" s="253"/>
      <c r="L2470" s="253"/>
      <c r="M2470" s="253"/>
      <c r="T2470" s="48"/>
    </row>
    <row r="2471" s="254" customFormat="1" ht="15.75">
      <c r="B2471" s="288" t="s">
        <v>410</v>
      </c>
    </row>
    <row r="2472" s="254" customFormat="1" ht="15.75" hidden="1">
      <c r="B2472" s="270" t="s">
        <v>566</v>
      </c>
    </row>
    <row r="2473" spans="2:19" s="254" customFormat="1" ht="15.75" hidden="1">
      <c r="B2473" s="33"/>
      <c r="C2473" s="190" t="s">
        <v>74</v>
      </c>
      <c r="D2473" s="86" t="s">
        <v>172</v>
      </c>
      <c r="E2473" s="86" t="s">
        <v>192</v>
      </c>
      <c r="F2473" s="86" t="s">
        <v>180</v>
      </c>
      <c r="G2473" s="86" t="s">
        <v>181</v>
      </c>
      <c r="H2473" s="86" t="s">
        <v>26</v>
      </c>
      <c r="I2473" s="86" t="s">
        <v>20</v>
      </c>
      <c r="J2473" s="86" t="s">
        <v>69</v>
      </c>
      <c r="K2473" s="86" t="s">
        <v>21</v>
      </c>
      <c r="L2473" s="86" t="s">
        <v>22</v>
      </c>
      <c r="M2473" s="86" t="s">
        <v>73</v>
      </c>
      <c r="N2473" s="86" t="s">
        <v>189</v>
      </c>
      <c r="O2473" s="86" t="s">
        <v>23</v>
      </c>
      <c r="P2473" s="86" t="s">
        <v>190</v>
      </c>
      <c r="Q2473" s="86" t="s">
        <v>24</v>
      </c>
      <c r="R2473" s="86" t="s">
        <v>191</v>
      </c>
      <c r="S2473" s="86"/>
    </row>
    <row r="2474" spans="1:19" s="254" customFormat="1" ht="15" customHeight="1" hidden="1">
      <c r="A2474" s="254">
        <v>2</v>
      </c>
      <c r="B2474" s="138" t="str">
        <f>INDEX(B2441:B2442,$A$2474)</f>
        <v>2008-09</v>
      </c>
      <c r="C2474" s="257">
        <f aca="true" t="shared" si="279" ref="C2474:R2474">INDEX(C2441:C2442,$A$2474)</f>
        <v>0.13553797024920167</v>
      </c>
      <c r="D2474" s="257">
        <f t="shared" si="279"/>
        <v>0.12098550002077361</v>
      </c>
      <c r="E2474" s="257">
        <f t="shared" si="279"/>
        <v>0.0947867298578199</v>
      </c>
      <c r="F2474" s="257">
        <f t="shared" si="279"/>
        <v>0.07957595276435857</v>
      </c>
      <c r="G2474" s="257">
        <f t="shared" si="279"/>
        <v>0.13354700854700854</v>
      </c>
      <c r="H2474" s="257">
        <f t="shared" si="279"/>
        <v>0.10262008733624454</v>
      </c>
      <c r="I2474" s="257">
        <f t="shared" si="279"/>
        <v>0.16981132075471697</v>
      </c>
      <c r="J2474" s="257">
        <f t="shared" si="279"/>
        <v>0.13480457325179473</v>
      </c>
      <c r="K2474" s="257">
        <f t="shared" si="279"/>
        <v>0.13782051282051283</v>
      </c>
      <c r="L2474" s="257">
        <f t="shared" si="279"/>
        <v>0.1</v>
      </c>
      <c r="M2474" s="257">
        <f t="shared" si="279"/>
        <v>0.14659685863874344</v>
      </c>
      <c r="N2474" s="257">
        <f t="shared" si="279"/>
        <v>0.09455292908530319</v>
      </c>
      <c r="O2474" s="257">
        <f t="shared" si="279"/>
        <v>0.1878727634194831</v>
      </c>
      <c r="P2474" s="257">
        <f t="shared" si="279"/>
        <v>0.15195137555982086</v>
      </c>
      <c r="Q2474" s="257">
        <f t="shared" si="279"/>
        <v>0.1073170731707317</v>
      </c>
      <c r="R2474" s="257">
        <f t="shared" si="279"/>
        <v>0.18501170960187355</v>
      </c>
      <c r="S2474" s="248" t="s">
        <v>132</v>
      </c>
    </row>
    <row r="2475" spans="2:19" s="254" customFormat="1" ht="16.5" customHeight="1" hidden="1">
      <c r="B2475" s="138" t="str">
        <f>INDEX(B2446:B2447,$A$2474)</f>
        <v>2008-09</v>
      </c>
      <c r="C2475" s="257">
        <f aca="true" t="shared" si="280" ref="C2475:R2475">INDEX(C2446:C2447,$A$2474)</f>
        <v>0.6072363617590879</v>
      </c>
      <c r="D2475" s="257">
        <f t="shared" si="280"/>
        <v>0.7076737712410154</v>
      </c>
      <c r="E2475" s="257">
        <f t="shared" si="280"/>
        <v>0.7630331753554502</v>
      </c>
      <c r="F2475" s="257">
        <f t="shared" si="280"/>
        <v>0.6845142243692969</v>
      </c>
      <c r="G2475" s="257">
        <f t="shared" si="280"/>
        <v>0.686965811965812</v>
      </c>
      <c r="H2475" s="257">
        <f t="shared" si="280"/>
        <v>0.7183406113537117</v>
      </c>
      <c r="I2475" s="257">
        <f t="shared" si="280"/>
        <v>0.7374213836477987</v>
      </c>
      <c r="J2475" s="257">
        <f t="shared" si="280"/>
        <v>0.6703004520074448</v>
      </c>
      <c r="K2475" s="257">
        <f t="shared" si="280"/>
        <v>0.6294871794871795</v>
      </c>
      <c r="L2475" s="257">
        <f t="shared" si="280"/>
        <v>0.7296296296296296</v>
      </c>
      <c r="M2475" s="257">
        <f t="shared" si="280"/>
        <v>0.8167539267015707</v>
      </c>
      <c r="N2475" s="257">
        <f t="shared" si="280"/>
        <v>0.8653648509763617</v>
      </c>
      <c r="O2475" s="257">
        <f t="shared" si="280"/>
        <v>0.8379721669980119</v>
      </c>
      <c r="P2475" s="257">
        <f t="shared" si="280"/>
        <v>0.6420345489443378</v>
      </c>
      <c r="Q2475" s="257">
        <f t="shared" si="280"/>
        <v>0.7420054200542006</v>
      </c>
      <c r="R2475" s="257">
        <f t="shared" si="280"/>
        <v>0.9578454332552693</v>
      </c>
      <c r="S2475" s="248" t="s">
        <v>133</v>
      </c>
    </row>
    <row r="2476" spans="2:19" s="254" customFormat="1" ht="16.5" customHeight="1" hidden="1">
      <c r="B2476" s="138" t="str">
        <f>INDEX(B2451:B2452,$A$2474)</f>
        <v>2008-09</v>
      </c>
      <c r="C2476" s="257">
        <f aca="true" t="shared" si="281" ref="C2476:R2476">INDEX(C2451:C2452,$A$2474)</f>
        <v>0.10642879794679666</v>
      </c>
      <c r="D2476" s="257">
        <f t="shared" si="281"/>
        <v>0.07499272923677759</v>
      </c>
      <c r="E2476" s="257">
        <f t="shared" si="281"/>
        <v>0.12559241706161137</v>
      </c>
      <c r="F2476" s="257">
        <f t="shared" si="281"/>
        <v>0.019994632313472892</v>
      </c>
      <c r="G2476" s="257">
        <f t="shared" si="281"/>
        <v>0.1858974358974359</v>
      </c>
      <c r="H2476" s="257">
        <f t="shared" si="281"/>
        <v>0.0611353711790393</v>
      </c>
      <c r="I2476" s="257">
        <f t="shared" si="281"/>
        <v>0.015723270440251572</v>
      </c>
      <c r="J2476" s="257">
        <f t="shared" si="281"/>
        <v>0.049720818931135335</v>
      </c>
      <c r="K2476" s="257">
        <f t="shared" si="281"/>
        <v>0.08525641025641026</v>
      </c>
      <c r="L2476" s="257">
        <f t="shared" si="281"/>
        <v>0</v>
      </c>
      <c r="M2476" s="257">
        <f t="shared" si="281"/>
        <v>0.09947643979057591</v>
      </c>
      <c r="N2476" s="257">
        <f t="shared" si="281"/>
        <v>0.1130524152106886</v>
      </c>
      <c r="O2476" s="257">
        <f t="shared" si="281"/>
        <v>0.005964214711729622</v>
      </c>
      <c r="P2476" s="257">
        <f t="shared" si="281"/>
        <v>0.21017274472168906</v>
      </c>
      <c r="Q2476" s="257">
        <f t="shared" si="281"/>
        <v>0.12953929539295392</v>
      </c>
      <c r="R2476" s="257">
        <f t="shared" si="281"/>
        <v>0.07962529274004684</v>
      </c>
      <c r="S2476" s="248" t="s">
        <v>134</v>
      </c>
    </row>
    <row r="2477" spans="2:19" s="254" customFormat="1" ht="16.5" customHeight="1" hidden="1">
      <c r="B2477" s="138" t="str">
        <f>INDEX(B2456:B2457,$A$2474)</f>
        <v>2008-09</v>
      </c>
      <c r="C2477" s="257">
        <f aca="true" t="shared" si="282" ref="C2477:R2477">INDEX(C2456:C2457,$A$2474)</f>
        <v>0.09906484848037878</v>
      </c>
      <c r="D2477" s="257">
        <f t="shared" si="282"/>
        <v>0.10681789854169263</v>
      </c>
      <c r="E2477" s="257">
        <f t="shared" si="282"/>
        <v>0.07345971563981042</v>
      </c>
      <c r="F2477" s="257">
        <f t="shared" si="282"/>
        <v>0.1541867954911433</v>
      </c>
      <c r="G2477" s="257">
        <f t="shared" si="282"/>
        <v>0.07692307692307693</v>
      </c>
      <c r="H2477" s="257">
        <f t="shared" si="282"/>
        <v>0.12008733624454149</v>
      </c>
      <c r="I2477" s="257">
        <f t="shared" si="282"/>
        <v>0.1289308176100629</v>
      </c>
      <c r="J2477" s="257">
        <f t="shared" si="282"/>
        <v>0.09811220420101037</v>
      </c>
      <c r="K2477" s="257">
        <f t="shared" si="282"/>
        <v>0.12756410256410255</v>
      </c>
      <c r="L2477" s="257">
        <f t="shared" si="282"/>
        <v>0.10740740740740741</v>
      </c>
      <c r="M2477" s="257">
        <f t="shared" si="282"/>
        <v>0.03664921465968586</v>
      </c>
      <c r="N2477" s="257">
        <f t="shared" si="282"/>
        <v>0.06166495375128469</v>
      </c>
      <c r="O2477" s="257">
        <f t="shared" si="282"/>
        <v>0.061630218687872766</v>
      </c>
      <c r="P2477" s="257">
        <f t="shared" si="282"/>
        <v>0.06621880998080615</v>
      </c>
      <c r="Q2477" s="257">
        <f t="shared" si="282"/>
        <v>0.09647696476964769</v>
      </c>
      <c r="R2477" s="257">
        <f t="shared" si="282"/>
        <v>0.02107728337236534</v>
      </c>
      <c r="S2477" s="248" t="s">
        <v>135</v>
      </c>
    </row>
    <row r="2478" spans="2:19" s="254" customFormat="1" ht="16.5" customHeight="1" hidden="1">
      <c r="B2478" s="138" t="str">
        <f>INDEX(B2461:B2462,$A$2474)</f>
        <v>2008-09</v>
      </c>
      <c r="C2478" s="257">
        <f aca="true" t="shared" si="283" ref="C2478:R2478">INDEX(C2461:C2462,$A$2474)</f>
        <v>0.016999402624029263</v>
      </c>
      <c r="D2478" s="257">
        <f t="shared" si="283"/>
        <v>0.009597407453570983</v>
      </c>
      <c r="E2478" s="257">
        <f t="shared" si="283"/>
        <v>0</v>
      </c>
      <c r="F2478" s="257">
        <f t="shared" si="283"/>
        <v>0.01274825550187869</v>
      </c>
      <c r="G2478" s="257">
        <f t="shared" si="283"/>
        <v>0.005341880341880342</v>
      </c>
      <c r="H2478" s="257">
        <f t="shared" si="283"/>
        <v>0</v>
      </c>
      <c r="I2478" s="257">
        <f t="shared" si="283"/>
        <v>0</v>
      </c>
      <c r="J2478" s="257">
        <f t="shared" si="283"/>
        <v>0.012230789683594789</v>
      </c>
      <c r="K2478" s="257">
        <f t="shared" si="283"/>
        <v>0.008974358974358974</v>
      </c>
      <c r="L2478" s="257">
        <f t="shared" si="283"/>
        <v>0</v>
      </c>
      <c r="M2478" s="257">
        <f t="shared" si="283"/>
        <v>0</v>
      </c>
      <c r="N2478" s="257">
        <f t="shared" si="283"/>
        <v>0.006166495375128468</v>
      </c>
      <c r="O2478" s="257">
        <f t="shared" si="283"/>
        <v>0.009940357852882704</v>
      </c>
      <c r="P2478" s="257">
        <f t="shared" si="283"/>
        <v>0.008957133717210493</v>
      </c>
      <c r="Q2478" s="257">
        <f t="shared" si="283"/>
        <v>0.004878048780487805</v>
      </c>
      <c r="R2478" s="257">
        <f t="shared" si="283"/>
        <v>0.01873536299765808</v>
      </c>
      <c r="S2478" s="248" t="s">
        <v>136</v>
      </c>
    </row>
    <row r="2479" spans="2:19" s="254" customFormat="1" ht="16.5" customHeight="1" hidden="1">
      <c r="B2479" s="138" t="str">
        <f>INDEX(B2466:B2467,$A$2474)</f>
        <v>2008-09</v>
      </c>
      <c r="C2479" s="257">
        <f aca="true" t="shared" si="284" ref="C2479:R2479">INDEX(C2466:C2467,$A$2474)</f>
        <v>0.1154668751336721</v>
      </c>
      <c r="D2479" s="257">
        <f t="shared" si="284"/>
        <v>0.15102413893389838</v>
      </c>
      <c r="E2479" s="257">
        <f t="shared" si="284"/>
        <v>0.16113744075829384</v>
      </c>
      <c r="F2479" s="257">
        <f t="shared" si="284"/>
        <v>0.26019860440150294</v>
      </c>
      <c r="G2479" s="257">
        <f t="shared" si="284"/>
        <v>0.008547008547008548</v>
      </c>
      <c r="H2479" s="257">
        <f t="shared" si="284"/>
        <v>0.09388646288209607</v>
      </c>
      <c r="I2479" s="257">
        <f t="shared" si="284"/>
        <v>0.20754716981132076</v>
      </c>
      <c r="J2479" s="257">
        <f t="shared" si="284"/>
        <v>0.1964902951342728</v>
      </c>
      <c r="K2479" s="257">
        <f t="shared" si="284"/>
        <v>0.1576923076923077</v>
      </c>
      <c r="L2479" s="257">
        <f t="shared" si="284"/>
        <v>0.1925925925925926</v>
      </c>
      <c r="M2479" s="257">
        <f t="shared" si="284"/>
        <v>0.08376963350785341</v>
      </c>
      <c r="N2479" s="257">
        <f t="shared" si="284"/>
        <v>0.07708119218910586</v>
      </c>
      <c r="O2479" s="257">
        <f t="shared" si="284"/>
        <v>0.0536779324055666</v>
      </c>
      <c r="P2479" s="257">
        <f t="shared" si="284"/>
        <v>0.018234165067178502</v>
      </c>
      <c r="Q2479" s="257">
        <f t="shared" si="284"/>
        <v>0.06883468834688347</v>
      </c>
      <c r="R2479" s="257">
        <f t="shared" si="284"/>
        <v>0.0585480093676815</v>
      </c>
      <c r="S2479" s="248" t="s">
        <v>137</v>
      </c>
    </row>
    <row r="2480" s="246" customFormat="1" ht="15.75"/>
    <row r="2481" s="246" customFormat="1" ht="15.75"/>
    <row r="2482" s="246" customFormat="1" ht="15.75"/>
    <row r="2483" s="246" customFormat="1" ht="15.75"/>
    <row r="2484" s="246" customFormat="1" ht="15.75"/>
    <row r="2485" s="246" customFormat="1" ht="15.75"/>
    <row r="2486" s="246" customFormat="1" ht="15.75"/>
    <row r="2487" s="269" customFormat="1" ht="15.75"/>
    <row r="2488" s="246" customFormat="1" ht="15.75"/>
    <row r="2489" s="246" customFormat="1" ht="15.75"/>
    <row r="2490" s="246" customFormat="1" ht="15.75"/>
    <row r="2491" s="246" customFormat="1" ht="15.75"/>
    <row r="2492" s="246" customFormat="1" ht="15.75"/>
    <row r="2493" s="246" customFormat="1" ht="15.75"/>
    <row r="2494" spans="2:9" s="11" customFormat="1" ht="15.75">
      <c r="B2494" s="14"/>
      <c r="C2494" s="246"/>
      <c r="D2494" s="246"/>
      <c r="E2494" s="246"/>
      <c r="F2494" s="246"/>
      <c r="G2494" s="246"/>
      <c r="H2494" s="246"/>
      <c r="I2494" s="246"/>
    </row>
    <row r="2495" spans="2:26" s="11" customFormat="1" ht="15.75">
      <c r="B2495" s="58"/>
      <c r="C2495" s="58"/>
      <c r="D2495" s="58"/>
      <c r="E2495" s="58"/>
      <c r="F2495" s="58"/>
      <c r="G2495" s="58"/>
      <c r="H2495" s="58"/>
      <c r="I2495" s="58"/>
      <c r="J2495" s="247"/>
      <c r="U2495" s="36"/>
      <c r="V2495" s="36"/>
      <c r="W2495" s="36"/>
      <c r="X2495" s="36"/>
      <c r="Y2495" s="36"/>
      <c r="Z2495" s="36"/>
    </row>
    <row r="2496" spans="3:26" s="11" customFormat="1" ht="15.75">
      <c r="C2496" s="16"/>
      <c r="D2496" s="37"/>
      <c r="E2496" s="37"/>
      <c r="F2496" s="37"/>
      <c r="G2496" s="16"/>
      <c r="H2496" s="16"/>
      <c r="I2496" s="16"/>
      <c r="J2496" s="247"/>
      <c r="U2496" s="36"/>
      <c r="V2496" s="36"/>
      <c r="W2496" s="36"/>
      <c r="X2496" s="36"/>
      <c r="Y2496" s="36"/>
      <c r="Z2496" s="36"/>
    </row>
    <row r="2497" spans="3:26" s="11" customFormat="1" ht="15.75">
      <c r="C2497" s="16"/>
      <c r="D2497" s="37"/>
      <c r="E2497" s="37"/>
      <c r="F2497" s="37"/>
      <c r="G2497" s="16"/>
      <c r="H2497" s="16"/>
      <c r="I2497" s="16"/>
      <c r="J2497" s="247"/>
      <c r="U2497" s="36"/>
      <c r="V2497" s="36"/>
      <c r="W2497" s="36"/>
      <c r="X2497" s="36"/>
      <c r="Y2497" s="36"/>
      <c r="Z2497" s="36"/>
    </row>
    <row r="2498" spans="3:26" s="11" customFormat="1" ht="15.75">
      <c r="C2498" s="16"/>
      <c r="D2498" s="37"/>
      <c r="E2498" s="37"/>
      <c r="F2498" s="37"/>
      <c r="G2498" s="16"/>
      <c r="H2498" s="16"/>
      <c r="I2498" s="16"/>
      <c r="J2498" s="247"/>
      <c r="U2498" s="36"/>
      <c r="V2498" s="36"/>
      <c r="W2498" s="36"/>
      <c r="X2498" s="36"/>
      <c r="Y2498" s="36"/>
      <c r="Z2498" s="36"/>
    </row>
    <row r="2499" spans="3:26" s="11" customFormat="1" ht="15.75">
      <c r="C2499" s="16"/>
      <c r="D2499" s="37"/>
      <c r="E2499" s="37"/>
      <c r="F2499" s="37"/>
      <c r="G2499" s="16"/>
      <c r="H2499" s="16"/>
      <c r="I2499" s="16"/>
      <c r="J2499" s="247"/>
      <c r="U2499" s="36"/>
      <c r="V2499" s="36"/>
      <c r="W2499" s="36"/>
      <c r="X2499" s="36"/>
      <c r="Y2499" s="36"/>
      <c r="Z2499" s="36"/>
    </row>
    <row r="2500" spans="2:11" s="254" customFormat="1" ht="15.75">
      <c r="B2500" s="256" t="s">
        <v>484</v>
      </c>
      <c r="K2500" s="52"/>
    </row>
    <row r="2501" spans="2:11" s="254" customFormat="1" ht="15.75">
      <c r="B2501" s="256" t="s">
        <v>483</v>
      </c>
      <c r="K2501" s="52"/>
    </row>
    <row r="2502" spans="3:26" s="11" customFormat="1" ht="15.75">
      <c r="C2502" s="16"/>
      <c r="D2502" s="37"/>
      <c r="E2502" s="37"/>
      <c r="F2502" s="37"/>
      <c r="G2502" s="16"/>
      <c r="H2502" s="16"/>
      <c r="I2502" s="16"/>
      <c r="J2502" s="255"/>
      <c r="U2502" s="36"/>
      <c r="V2502" s="36"/>
      <c r="W2502" s="36"/>
      <c r="X2502" s="36"/>
      <c r="Y2502" s="36"/>
      <c r="Z2502" s="36"/>
    </row>
    <row r="2503" spans="1:22" s="233" customFormat="1" ht="129" customHeight="1">
      <c r="A2503" s="23"/>
      <c r="B2503" s="342" t="s">
        <v>568</v>
      </c>
      <c r="C2503" s="342"/>
      <c r="D2503" s="342"/>
      <c r="E2503" s="342"/>
      <c r="F2503" s="342"/>
      <c r="G2503" s="342"/>
      <c r="H2503" s="342"/>
      <c r="I2503" s="342"/>
      <c r="J2503" s="342"/>
      <c r="K2503" s="342"/>
      <c r="L2503" s="342"/>
      <c r="M2503" s="342"/>
      <c r="N2503" s="323"/>
      <c r="O2503" s="323"/>
      <c r="P2503" s="323"/>
      <c r="Q2503" s="323"/>
      <c r="R2503" s="323"/>
      <c r="S2503" s="323"/>
      <c r="T2503" s="323"/>
      <c r="U2503" s="323"/>
      <c r="V2503" s="323"/>
    </row>
    <row r="2504" spans="2:26" ht="15.75">
      <c r="B2504" s="25"/>
      <c r="C2504" s="15"/>
      <c r="D2504" s="15"/>
      <c r="E2504" s="15"/>
      <c r="F2504" s="15"/>
      <c r="G2504" s="15"/>
      <c r="H2504" s="15"/>
      <c r="I2504" s="15"/>
      <c r="J2504" s="15"/>
      <c r="K2504" s="15"/>
      <c r="L2504" s="25"/>
      <c r="U2504" s="36"/>
      <c r="V2504" s="36"/>
      <c r="W2504" s="36"/>
      <c r="X2504" s="36"/>
      <c r="Y2504" s="36"/>
      <c r="Z2504" s="36"/>
    </row>
    <row r="2505" spans="1:20" ht="31.5" customHeight="1">
      <c r="A2505" s="23"/>
      <c r="B2505" s="339" t="s">
        <v>459</v>
      </c>
      <c r="C2505" s="340"/>
      <c r="D2505" s="340"/>
      <c r="E2505" s="340"/>
      <c r="F2505" s="340"/>
      <c r="G2505" s="340"/>
      <c r="H2505" s="340"/>
      <c r="I2505" s="340"/>
      <c r="J2505" s="340"/>
      <c r="K2505" s="340"/>
      <c r="L2505" s="340"/>
      <c r="M2505" s="340"/>
      <c r="T2505" s="48"/>
    </row>
    <row r="2506" spans="2:22" ht="82.5" customHeight="1">
      <c r="B2506" s="379" t="s">
        <v>569</v>
      </c>
      <c r="C2506" s="321"/>
      <c r="D2506" s="321"/>
      <c r="E2506" s="321"/>
      <c r="F2506" s="321"/>
      <c r="G2506" s="321"/>
      <c r="H2506" s="321"/>
      <c r="I2506" s="321"/>
      <c r="J2506" s="321"/>
      <c r="K2506" s="321"/>
      <c r="L2506" s="321"/>
      <c r="M2506" s="321"/>
      <c r="N2506" s="323"/>
      <c r="O2506" s="323"/>
      <c r="P2506" s="323"/>
      <c r="Q2506" s="323"/>
      <c r="R2506" s="323"/>
      <c r="S2506" s="323"/>
      <c r="T2506" s="323"/>
      <c r="U2506" s="323"/>
      <c r="V2506" s="323"/>
    </row>
    <row r="2507" spans="2:11" ht="15.75">
      <c r="B2507" s="25"/>
      <c r="C2507" s="15"/>
      <c r="D2507" s="15"/>
      <c r="E2507" s="15"/>
      <c r="F2507" s="15"/>
      <c r="G2507" s="15"/>
      <c r="H2507" s="15"/>
      <c r="I2507" s="15"/>
      <c r="J2507" s="31"/>
      <c r="K2507" s="31"/>
    </row>
    <row r="2508" spans="2:22" ht="83.25" customHeight="1">
      <c r="B2508" s="379" t="s">
        <v>570</v>
      </c>
      <c r="C2508" s="321"/>
      <c r="D2508" s="321"/>
      <c r="E2508" s="321"/>
      <c r="F2508" s="321"/>
      <c r="G2508" s="321"/>
      <c r="H2508" s="321"/>
      <c r="I2508" s="321"/>
      <c r="J2508" s="321"/>
      <c r="K2508" s="321"/>
      <c r="L2508" s="321"/>
      <c r="M2508" s="321"/>
      <c r="N2508" s="323"/>
      <c r="O2508" s="323"/>
      <c r="P2508" s="323"/>
      <c r="Q2508" s="323"/>
      <c r="R2508" s="323"/>
      <c r="S2508" s="323"/>
      <c r="T2508" s="323"/>
      <c r="U2508" s="323"/>
      <c r="V2508" s="323"/>
    </row>
    <row r="2509" spans="2:13" ht="15.75" hidden="1">
      <c r="B2509" s="10"/>
      <c r="C2509" s="65"/>
      <c r="D2509" s="65"/>
      <c r="E2509" s="65"/>
      <c r="F2509" s="65"/>
      <c r="G2509" s="65"/>
      <c r="H2509" s="65"/>
      <c r="I2509" s="65"/>
      <c r="J2509" s="65"/>
      <c r="K2509" s="65"/>
      <c r="L2509" s="65"/>
      <c r="M2509" s="65"/>
    </row>
    <row r="2510" spans="2:26" s="111" customFormat="1" ht="15.75" hidden="1">
      <c r="B2510" s="372" t="s">
        <v>290</v>
      </c>
      <c r="C2510" s="321"/>
      <c r="D2510" s="321"/>
      <c r="E2510" s="321"/>
      <c r="F2510" s="321"/>
      <c r="G2510" s="321"/>
      <c r="H2510" s="321"/>
      <c r="I2510" s="321"/>
      <c r="J2510" s="321"/>
      <c r="K2510" s="321"/>
      <c r="L2510" s="321"/>
      <c r="M2510" s="321"/>
      <c r="U2510" s="36"/>
      <c r="V2510" s="36"/>
      <c r="W2510" s="36"/>
      <c r="X2510" s="36"/>
      <c r="Y2510" s="36"/>
      <c r="Z2510" s="36"/>
    </row>
    <row r="2511" spans="2:26" s="111" customFormat="1" ht="15" customHeight="1" hidden="1">
      <c r="B2511" s="73"/>
      <c r="C2511" s="91" t="s">
        <v>48</v>
      </c>
      <c r="D2511" s="91" t="s">
        <v>49</v>
      </c>
      <c r="E2511" s="91" t="s">
        <v>50</v>
      </c>
      <c r="F2511" s="91" t="s">
        <v>51</v>
      </c>
      <c r="G2511" s="91" t="s">
        <v>52</v>
      </c>
      <c r="H2511" s="91" t="s">
        <v>53</v>
      </c>
      <c r="I2511" s="91" t="s">
        <v>54</v>
      </c>
      <c r="J2511" s="112"/>
      <c r="U2511" s="36"/>
      <c r="V2511" s="36"/>
      <c r="W2511" s="36"/>
      <c r="X2511" s="36"/>
      <c r="Y2511" s="36"/>
      <c r="Z2511" s="36"/>
    </row>
    <row r="2512" spans="2:26" s="111" customFormat="1" ht="15.75" hidden="1">
      <c r="B2512" s="74" t="s">
        <v>74</v>
      </c>
      <c r="C2512" s="94">
        <v>246946</v>
      </c>
      <c r="D2512" s="94">
        <v>172728</v>
      </c>
      <c r="E2512" s="94">
        <f>36264+8771</f>
        <v>45035</v>
      </c>
      <c r="F2512" s="89">
        <v>29183</v>
      </c>
      <c r="G2512" s="90">
        <f>D2512/C2512*100</f>
        <v>69.94565613534944</v>
      </c>
      <c r="H2512" s="90">
        <f>E2512/C2512*100</f>
        <v>18.23678051071894</v>
      </c>
      <c r="I2512" s="90">
        <f>F2512/C2512*100</f>
        <v>11.817563353931629</v>
      </c>
      <c r="J2512" s="15"/>
      <c r="K2512" s="15"/>
      <c r="L2512" s="25"/>
      <c r="U2512" s="36"/>
      <c r="V2512" s="36"/>
      <c r="W2512" s="36"/>
      <c r="X2512" s="36"/>
      <c r="Y2512" s="36"/>
      <c r="Z2512" s="36"/>
    </row>
    <row r="2513" spans="2:26" s="111" customFormat="1" ht="15.75" hidden="1">
      <c r="B2513" s="74" t="s">
        <v>233</v>
      </c>
      <c r="C2513" s="83">
        <f>SUM(C2514:C2527)</f>
        <v>23655</v>
      </c>
      <c r="D2513" s="83">
        <f>SUM(D2514:D2527)</f>
        <v>18038</v>
      </c>
      <c r="E2513" s="83">
        <f>SUM(E2514:E2527)</f>
        <v>3737</v>
      </c>
      <c r="F2513" s="83">
        <f>SUM(F2514:F2527)</f>
        <v>1880</v>
      </c>
      <c r="G2513" s="90">
        <f>D2513/C2513*100</f>
        <v>76.25449165081378</v>
      </c>
      <c r="H2513" s="90">
        <f>E2513/C2513*100</f>
        <v>15.797928556330584</v>
      </c>
      <c r="I2513" s="90">
        <f>F2513/C2513*100</f>
        <v>7.947579792855633</v>
      </c>
      <c r="J2513" s="112"/>
      <c r="U2513" s="36"/>
      <c r="V2513" s="36"/>
      <c r="W2513" s="36"/>
      <c r="X2513" s="36"/>
      <c r="Y2513" s="36"/>
      <c r="Z2513" s="36"/>
    </row>
    <row r="2514" spans="2:26" s="111" customFormat="1" ht="15" customHeight="1" hidden="1">
      <c r="B2514" s="72" t="s">
        <v>25</v>
      </c>
      <c r="C2514" s="94">
        <v>442</v>
      </c>
      <c r="D2514" s="83">
        <v>339</v>
      </c>
      <c r="E2514" s="83">
        <v>46</v>
      </c>
      <c r="F2514" s="90">
        <v>57</v>
      </c>
      <c r="G2514" s="90">
        <f>D2514/C2514*100</f>
        <v>76.69683257918552</v>
      </c>
      <c r="H2514" s="90">
        <f>E2514/C2514*100</f>
        <v>10.407239819004525</v>
      </c>
      <c r="I2514" s="90">
        <f>F2514/C2514*100</f>
        <v>12.895927601809957</v>
      </c>
      <c r="J2514" s="112"/>
      <c r="U2514" s="36"/>
      <c r="V2514" s="36"/>
      <c r="W2514" s="36"/>
      <c r="X2514" s="36"/>
      <c r="Y2514" s="36"/>
      <c r="Z2514" s="36"/>
    </row>
    <row r="2515" spans="2:26" s="111" customFormat="1" ht="15.75" hidden="1">
      <c r="B2515" s="72" t="s">
        <v>180</v>
      </c>
      <c r="C2515" s="94">
        <v>6371</v>
      </c>
      <c r="D2515" s="83">
        <v>5424</v>
      </c>
      <c r="E2515" s="83">
        <v>797</v>
      </c>
      <c r="F2515" s="90">
        <v>150</v>
      </c>
      <c r="G2515" s="90">
        <f aca="true" t="shared" si="285" ref="G2515:G2527">D2515/C2515*100</f>
        <v>85.13577146444828</v>
      </c>
      <c r="H2515" s="90">
        <f aca="true" t="shared" si="286" ref="H2515:H2527">E2515/C2515*100</f>
        <v>12.509810076911004</v>
      </c>
      <c r="I2515" s="90">
        <f aca="true" t="shared" si="287" ref="I2515:I2527">F2515/C2515*100</f>
        <v>2.354418458640716</v>
      </c>
      <c r="J2515" s="112"/>
      <c r="U2515" s="36"/>
      <c r="V2515" s="36"/>
      <c r="W2515" s="36"/>
      <c r="X2515" s="36"/>
      <c r="Y2515" s="36"/>
      <c r="Z2515" s="36"/>
    </row>
    <row r="2516" spans="2:26" s="111" customFormat="1" ht="15.75" hidden="1">
      <c r="B2516" s="72" t="s">
        <v>140</v>
      </c>
      <c r="C2516" s="83">
        <v>1016</v>
      </c>
      <c r="D2516" s="83">
        <v>675</v>
      </c>
      <c r="E2516" s="83">
        <v>165</v>
      </c>
      <c r="F2516" s="90">
        <v>176</v>
      </c>
      <c r="G2516" s="90">
        <f t="shared" si="285"/>
        <v>66.43700787401575</v>
      </c>
      <c r="H2516" s="90">
        <f t="shared" si="286"/>
        <v>16.24015748031496</v>
      </c>
      <c r="I2516" s="90">
        <f t="shared" si="287"/>
        <v>17.322834645669293</v>
      </c>
      <c r="J2516" s="112"/>
      <c r="U2516" s="36"/>
      <c r="V2516" s="36"/>
      <c r="W2516" s="36"/>
      <c r="X2516" s="36"/>
      <c r="Y2516" s="36"/>
      <c r="Z2516" s="36"/>
    </row>
    <row r="2517" spans="2:26" s="111" customFormat="1" ht="15.75" hidden="1">
      <c r="B2517" s="72" t="s">
        <v>141</v>
      </c>
      <c r="C2517" s="83">
        <v>442</v>
      </c>
      <c r="D2517" s="83">
        <v>346</v>
      </c>
      <c r="E2517" s="83">
        <v>61</v>
      </c>
      <c r="F2517" s="90">
        <v>35</v>
      </c>
      <c r="G2517" s="90">
        <f t="shared" si="285"/>
        <v>78.28054298642535</v>
      </c>
      <c r="H2517" s="90">
        <f t="shared" si="286"/>
        <v>13.800904977375566</v>
      </c>
      <c r="I2517" s="90">
        <f t="shared" si="287"/>
        <v>7.918552036199094</v>
      </c>
      <c r="J2517" s="112"/>
      <c r="U2517" s="36"/>
      <c r="V2517" s="36"/>
      <c r="W2517" s="36"/>
      <c r="X2517" s="36"/>
      <c r="Y2517" s="36"/>
      <c r="Z2517" s="36"/>
    </row>
    <row r="2518" spans="2:26" s="111" customFormat="1" ht="15.75" hidden="1">
      <c r="B2518" s="72" t="s">
        <v>142</v>
      </c>
      <c r="C2518" s="83">
        <v>644</v>
      </c>
      <c r="D2518" s="83">
        <v>487</v>
      </c>
      <c r="E2518" s="83">
        <v>141</v>
      </c>
      <c r="F2518" s="90">
        <v>16</v>
      </c>
      <c r="G2518" s="90">
        <f t="shared" si="285"/>
        <v>75.62111801242236</v>
      </c>
      <c r="H2518" s="90">
        <f t="shared" si="286"/>
        <v>21.8944099378882</v>
      </c>
      <c r="I2518" s="90">
        <f t="shared" si="287"/>
        <v>2.484472049689441</v>
      </c>
      <c r="J2518" s="112"/>
      <c r="U2518" s="36"/>
      <c r="V2518" s="36"/>
      <c r="W2518" s="36"/>
      <c r="X2518" s="36"/>
      <c r="Y2518" s="36"/>
      <c r="Z2518" s="36"/>
    </row>
    <row r="2519" spans="2:26" s="111" customFormat="1" ht="15.75" hidden="1">
      <c r="B2519" s="72" t="s">
        <v>69</v>
      </c>
      <c r="C2519" s="83">
        <v>3529</v>
      </c>
      <c r="D2519" s="83">
        <v>2695</v>
      </c>
      <c r="E2519" s="83">
        <v>644</v>
      </c>
      <c r="F2519" s="90">
        <v>190</v>
      </c>
      <c r="G2519" s="90">
        <f t="shared" si="285"/>
        <v>76.36724284499859</v>
      </c>
      <c r="H2519" s="90">
        <f t="shared" si="286"/>
        <v>18.24879569283083</v>
      </c>
      <c r="I2519" s="90">
        <f t="shared" si="287"/>
        <v>5.3839614621705865</v>
      </c>
      <c r="J2519" s="112"/>
      <c r="U2519" s="36"/>
      <c r="V2519" s="36"/>
      <c r="W2519" s="36"/>
      <c r="X2519" s="36"/>
      <c r="Y2519" s="36"/>
      <c r="Z2519" s="36"/>
    </row>
    <row r="2520" spans="2:26" s="111" customFormat="1" ht="15.75" hidden="1">
      <c r="B2520" s="72" t="s">
        <v>144</v>
      </c>
      <c r="C2520" s="83">
        <v>1489</v>
      </c>
      <c r="D2520" s="83">
        <v>1071</v>
      </c>
      <c r="E2520" s="83">
        <v>263</v>
      </c>
      <c r="F2520" s="90">
        <v>155</v>
      </c>
      <c r="G2520" s="90">
        <f t="shared" si="285"/>
        <v>71.92746809939557</v>
      </c>
      <c r="H2520" s="90">
        <f t="shared" si="286"/>
        <v>17.662860980523842</v>
      </c>
      <c r="I2520" s="90">
        <f t="shared" si="287"/>
        <v>10.409670920080591</v>
      </c>
      <c r="J2520" s="112"/>
      <c r="U2520" s="36"/>
      <c r="V2520" s="36"/>
      <c r="W2520" s="36"/>
      <c r="X2520" s="36"/>
      <c r="Y2520" s="36"/>
      <c r="Z2520" s="36"/>
    </row>
    <row r="2521" spans="2:26" s="111" customFormat="1" ht="15.75" hidden="1">
      <c r="B2521" s="72" t="s">
        <v>145</v>
      </c>
      <c r="C2521" s="83">
        <v>237</v>
      </c>
      <c r="D2521" s="83">
        <v>200</v>
      </c>
      <c r="E2521" s="83">
        <v>33</v>
      </c>
      <c r="F2521" s="90">
        <v>4</v>
      </c>
      <c r="G2521" s="90">
        <f t="shared" si="285"/>
        <v>84.38818565400844</v>
      </c>
      <c r="H2521" s="90">
        <f t="shared" si="286"/>
        <v>13.924050632911392</v>
      </c>
      <c r="I2521" s="90">
        <f t="shared" si="287"/>
        <v>1.6877637130801686</v>
      </c>
      <c r="J2521" s="112"/>
      <c r="U2521" s="36"/>
      <c r="V2521" s="36"/>
      <c r="W2521" s="36"/>
      <c r="X2521" s="36"/>
      <c r="Y2521" s="36"/>
      <c r="Z2521" s="36"/>
    </row>
    <row r="2522" spans="2:26" s="111" customFormat="1" ht="15.75" hidden="1">
      <c r="B2522" s="72" t="s">
        <v>73</v>
      </c>
      <c r="C2522" s="83">
        <v>240</v>
      </c>
      <c r="D2522" s="83">
        <v>176</v>
      </c>
      <c r="E2522" s="83">
        <v>39</v>
      </c>
      <c r="F2522" s="90">
        <v>25</v>
      </c>
      <c r="G2522" s="90">
        <f t="shared" si="285"/>
        <v>73.33333333333333</v>
      </c>
      <c r="H2522" s="90">
        <f t="shared" si="286"/>
        <v>16.25</v>
      </c>
      <c r="I2522" s="90">
        <f t="shared" si="287"/>
        <v>10.416666666666668</v>
      </c>
      <c r="J2522" s="112"/>
      <c r="U2522" s="36"/>
      <c r="V2522" s="36"/>
      <c r="W2522" s="36"/>
      <c r="X2522" s="36"/>
      <c r="Y2522" s="36"/>
      <c r="Z2522" s="36"/>
    </row>
    <row r="2523" spans="2:26" s="111" customFormat="1" ht="15.75" hidden="1">
      <c r="B2523" s="72" t="s">
        <v>147</v>
      </c>
      <c r="C2523" s="83">
        <v>1100</v>
      </c>
      <c r="D2523" s="83">
        <v>868</v>
      </c>
      <c r="E2523" s="83">
        <v>119</v>
      </c>
      <c r="F2523" s="90">
        <v>113</v>
      </c>
      <c r="G2523" s="90">
        <f t="shared" si="285"/>
        <v>78.9090909090909</v>
      </c>
      <c r="H2523" s="90">
        <f t="shared" si="286"/>
        <v>10.818181818181818</v>
      </c>
      <c r="I2523" s="90">
        <f t="shared" si="287"/>
        <v>10.272727272727272</v>
      </c>
      <c r="J2523" s="112"/>
      <c r="U2523" s="36"/>
      <c r="V2523" s="36"/>
      <c r="W2523" s="36"/>
      <c r="X2523" s="36"/>
      <c r="Y2523" s="36"/>
      <c r="Z2523" s="36"/>
    </row>
    <row r="2524" spans="2:26" s="111" customFormat="1" ht="15.75" hidden="1">
      <c r="B2524" s="72" t="s">
        <v>148</v>
      </c>
      <c r="C2524" s="83">
        <v>2343</v>
      </c>
      <c r="D2524" s="83">
        <v>1811</v>
      </c>
      <c r="E2524" s="83">
        <v>518</v>
      </c>
      <c r="F2524" s="90">
        <v>14</v>
      </c>
      <c r="G2524" s="90">
        <f t="shared" si="285"/>
        <v>77.2940674349125</v>
      </c>
      <c r="H2524" s="90">
        <f t="shared" si="286"/>
        <v>22.10840802390098</v>
      </c>
      <c r="I2524" s="90">
        <f t="shared" si="287"/>
        <v>0.597524541186513</v>
      </c>
      <c r="J2524" s="112"/>
      <c r="U2524" s="36"/>
      <c r="V2524" s="36"/>
      <c r="W2524" s="36"/>
      <c r="X2524" s="36"/>
      <c r="Y2524" s="36"/>
      <c r="Z2524" s="36"/>
    </row>
    <row r="2525" spans="2:26" s="111" customFormat="1" ht="15.75" hidden="1">
      <c r="B2525" s="72" t="s">
        <v>149</v>
      </c>
      <c r="C2525" s="83">
        <v>3315</v>
      </c>
      <c r="D2525" s="83">
        <v>2078</v>
      </c>
      <c r="E2525" s="83">
        <v>577</v>
      </c>
      <c r="F2525" s="90">
        <v>660</v>
      </c>
      <c r="G2525" s="90">
        <f t="shared" si="285"/>
        <v>62.68476621417798</v>
      </c>
      <c r="H2525" s="90">
        <f t="shared" si="286"/>
        <v>17.40573152337858</v>
      </c>
      <c r="I2525" s="90">
        <f t="shared" si="287"/>
        <v>19.90950226244344</v>
      </c>
      <c r="J2525" s="112"/>
      <c r="U2525" s="36"/>
      <c r="V2525" s="36"/>
      <c r="W2525" s="36"/>
      <c r="X2525" s="36"/>
      <c r="Y2525" s="36"/>
      <c r="Z2525" s="36"/>
    </row>
    <row r="2526" spans="2:26" s="111" customFormat="1" ht="15.75" hidden="1">
      <c r="B2526" s="72" t="s">
        <v>150</v>
      </c>
      <c r="C2526" s="83">
        <v>1919</v>
      </c>
      <c r="D2526" s="83">
        <v>1435</v>
      </c>
      <c r="E2526" s="83">
        <v>240</v>
      </c>
      <c r="F2526" s="90">
        <v>244</v>
      </c>
      <c r="G2526" s="90">
        <f t="shared" si="285"/>
        <v>74.77853048462741</v>
      </c>
      <c r="H2526" s="90">
        <f t="shared" si="286"/>
        <v>12.506513809275665</v>
      </c>
      <c r="I2526" s="90">
        <f t="shared" si="287"/>
        <v>12.714955706096925</v>
      </c>
      <c r="J2526" s="112"/>
      <c r="U2526" s="36"/>
      <c r="V2526" s="36"/>
      <c r="W2526" s="36"/>
      <c r="X2526" s="36"/>
      <c r="Y2526" s="36"/>
      <c r="Z2526" s="36"/>
    </row>
    <row r="2527" spans="2:26" s="111" customFormat="1" ht="15.75" hidden="1">
      <c r="B2527" s="72" t="s">
        <v>151</v>
      </c>
      <c r="C2527" s="83">
        <v>568</v>
      </c>
      <c r="D2527" s="83">
        <v>433</v>
      </c>
      <c r="E2527" s="83">
        <v>94</v>
      </c>
      <c r="F2527" s="90">
        <v>41</v>
      </c>
      <c r="G2527" s="90">
        <f t="shared" si="285"/>
        <v>76.23239436619718</v>
      </c>
      <c r="H2527" s="90">
        <f t="shared" si="286"/>
        <v>16.549295774647888</v>
      </c>
      <c r="I2527" s="90">
        <f t="shared" si="287"/>
        <v>7.21830985915493</v>
      </c>
      <c r="J2527" s="112"/>
      <c r="U2527" s="36"/>
      <c r="V2527" s="36"/>
      <c r="W2527" s="36"/>
      <c r="X2527" s="36"/>
      <c r="Y2527" s="36"/>
      <c r="Z2527" s="36"/>
    </row>
    <row r="2528" spans="2:26" s="111" customFormat="1" ht="15.75" hidden="1">
      <c r="B2528" s="25" t="s">
        <v>177</v>
      </c>
      <c r="C2528" s="15"/>
      <c r="D2528" s="15"/>
      <c r="E2528" s="15"/>
      <c r="F2528" s="15"/>
      <c r="G2528" s="15"/>
      <c r="H2528" s="15"/>
      <c r="I2528" s="15"/>
      <c r="J2528" s="15"/>
      <c r="K2528" s="15"/>
      <c r="L2528" s="25"/>
      <c r="U2528" s="36"/>
      <c r="V2528" s="36"/>
      <c r="W2528" s="36"/>
      <c r="X2528" s="36"/>
      <c r="Y2528" s="36"/>
      <c r="Z2528" s="36"/>
    </row>
    <row r="2529" spans="2:26" s="111" customFormat="1" ht="15.75" hidden="1">
      <c r="B2529" s="25"/>
      <c r="C2529" s="15"/>
      <c r="D2529" s="15"/>
      <c r="E2529" s="15"/>
      <c r="F2529" s="15"/>
      <c r="G2529" s="15"/>
      <c r="H2529" s="15"/>
      <c r="I2529" s="15"/>
      <c r="J2529" s="15"/>
      <c r="K2529" s="15"/>
      <c r="L2529" s="25"/>
      <c r="U2529" s="36"/>
      <c r="V2529" s="36"/>
      <c r="W2529" s="36"/>
      <c r="X2529" s="36"/>
      <c r="Y2529" s="36"/>
      <c r="Z2529" s="36"/>
    </row>
    <row r="2530" spans="2:26" ht="15.75" hidden="1">
      <c r="B2530" s="372" t="s">
        <v>0</v>
      </c>
      <c r="C2530" s="321"/>
      <c r="D2530" s="321"/>
      <c r="E2530" s="321"/>
      <c r="F2530" s="321"/>
      <c r="G2530" s="321"/>
      <c r="H2530" s="321"/>
      <c r="I2530" s="321"/>
      <c r="J2530" s="321"/>
      <c r="K2530" s="321"/>
      <c r="L2530" s="321"/>
      <c r="M2530" s="321"/>
      <c r="U2530" s="36"/>
      <c r="V2530" s="36"/>
      <c r="W2530" s="36"/>
      <c r="X2530" s="36"/>
      <c r="Y2530" s="36"/>
      <c r="Z2530" s="36"/>
    </row>
    <row r="2531" spans="2:26" ht="15" customHeight="1" hidden="1">
      <c r="B2531" s="73"/>
      <c r="C2531" s="91" t="s">
        <v>48</v>
      </c>
      <c r="D2531" s="91" t="s">
        <v>49</v>
      </c>
      <c r="E2531" s="91" t="s">
        <v>50</v>
      </c>
      <c r="F2531" s="91" t="s">
        <v>51</v>
      </c>
      <c r="G2531" s="91" t="s">
        <v>52</v>
      </c>
      <c r="H2531" s="91" t="s">
        <v>53</v>
      </c>
      <c r="I2531" s="91" t="s">
        <v>54</v>
      </c>
      <c r="J2531" s="24"/>
      <c r="U2531" s="36"/>
      <c r="V2531" s="36"/>
      <c r="W2531" s="36"/>
      <c r="X2531" s="36"/>
      <c r="Y2531" s="36"/>
      <c r="Z2531" s="36"/>
    </row>
    <row r="2532" spans="2:26" ht="15.75" hidden="1">
      <c r="B2532" s="74" t="s">
        <v>74</v>
      </c>
      <c r="C2532" s="94">
        <v>236046</v>
      </c>
      <c r="D2532" s="94">
        <v>159304</v>
      </c>
      <c r="E2532" s="94">
        <v>50831</v>
      </c>
      <c r="F2532" s="89">
        <v>25911</v>
      </c>
      <c r="G2532" s="90">
        <f>D2532/C2532*100</f>
        <v>67.48854036925006</v>
      </c>
      <c r="H2532" s="90">
        <f>E2532/C2532*100</f>
        <v>21.534361946400278</v>
      </c>
      <c r="I2532" s="90">
        <f>F2532/C2532*100</f>
        <v>10.977097684349662</v>
      </c>
      <c r="J2532" s="15"/>
      <c r="K2532" s="15"/>
      <c r="L2532" s="25"/>
      <c r="U2532" s="36"/>
      <c r="V2532" s="36"/>
      <c r="W2532" s="36"/>
      <c r="X2532" s="36"/>
      <c r="Y2532" s="36"/>
      <c r="Z2532" s="36"/>
    </row>
    <row r="2533" spans="2:26" ht="15.75" hidden="1">
      <c r="B2533" s="74" t="s">
        <v>233</v>
      </c>
      <c r="C2533" s="83">
        <f>SUM(C2534:C2547)</f>
        <v>22325</v>
      </c>
      <c r="D2533" s="83">
        <f>SUM(D2534:D2547)</f>
        <v>16508</v>
      </c>
      <c r="E2533" s="83">
        <f>SUM(E2534:E2547)</f>
        <v>4038</v>
      </c>
      <c r="F2533" s="90">
        <f>SUM(F2534:F2547)</f>
        <v>1779</v>
      </c>
      <c r="G2533" s="90">
        <f>D2533/C2533*100</f>
        <v>73.94400895856663</v>
      </c>
      <c r="H2533" s="90">
        <f>E2533/C2533*100</f>
        <v>18.08734602463606</v>
      </c>
      <c r="I2533" s="90">
        <f>F2533/C2533*100</f>
        <v>7.968645016797312</v>
      </c>
      <c r="J2533" s="24"/>
      <c r="U2533" s="36"/>
      <c r="V2533" s="36"/>
      <c r="W2533" s="36"/>
      <c r="X2533" s="36"/>
      <c r="Y2533" s="36"/>
      <c r="Z2533" s="36"/>
    </row>
    <row r="2534" spans="2:26" ht="15" customHeight="1" hidden="1">
      <c r="B2534" s="72" t="s">
        <v>25</v>
      </c>
      <c r="C2534" s="94">
        <v>444</v>
      </c>
      <c r="D2534" s="83">
        <v>353</v>
      </c>
      <c r="E2534" s="83">
        <v>44</v>
      </c>
      <c r="F2534" s="90">
        <v>47</v>
      </c>
      <c r="G2534" s="90">
        <f>D2534/C2534*100</f>
        <v>79.5045045045045</v>
      </c>
      <c r="H2534" s="90">
        <f>E2534/C2534*100</f>
        <v>9.90990990990991</v>
      </c>
      <c r="I2534" s="90">
        <f>F2534/C2534*100</f>
        <v>10.585585585585585</v>
      </c>
      <c r="J2534" s="24"/>
      <c r="U2534" s="36"/>
      <c r="V2534" s="36"/>
      <c r="W2534" s="36"/>
      <c r="X2534" s="36"/>
      <c r="Y2534" s="36"/>
      <c r="Z2534" s="36"/>
    </row>
    <row r="2535" spans="2:26" ht="15.75" hidden="1">
      <c r="B2535" s="72" t="s">
        <v>180</v>
      </c>
      <c r="C2535" s="94">
        <v>5874</v>
      </c>
      <c r="D2535" s="83">
        <v>4936</v>
      </c>
      <c r="E2535" s="83">
        <v>810</v>
      </c>
      <c r="F2535" s="90">
        <v>128</v>
      </c>
      <c r="G2535" s="90">
        <f aca="true" t="shared" si="288" ref="G2535:G2547">D2535/C2535*100</f>
        <v>84.03132448076268</v>
      </c>
      <c r="H2535" s="90">
        <f aca="true" t="shared" si="289" ref="H2535:H2547">E2535/C2535*100</f>
        <v>13.789581205311544</v>
      </c>
      <c r="I2535" s="90">
        <f aca="true" t="shared" si="290" ref="I2535:I2547">F2535/C2535*100</f>
        <v>2.1790943139257744</v>
      </c>
      <c r="J2535" s="24"/>
      <c r="U2535" s="36"/>
      <c r="V2535" s="36"/>
      <c r="W2535" s="36"/>
      <c r="X2535" s="36"/>
      <c r="Y2535" s="36"/>
      <c r="Z2535" s="36"/>
    </row>
    <row r="2536" spans="2:26" ht="15.75" hidden="1">
      <c r="B2536" s="72" t="s">
        <v>140</v>
      </c>
      <c r="C2536" s="83">
        <v>858</v>
      </c>
      <c r="D2536" s="83">
        <v>575</v>
      </c>
      <c r="E2536" s="83">
        <v>172</v>
      </c>
      <c r="F2536" s="90">
        <v>111</v>
      </c>
      <c r="G2536" s="90">
        <f t="shared" si="288"/>
        <v>67.01631701631702</v>
      </c>
      <c r="H2536" s="90">
        <f t="shared" si="289"/>
        <v>20.04662004662005</v>
      </c>
      <c r="I2536" s="90">
        <f t="shared" si="290"/>
        <v>12.937062937062937</v>
      </c>
      <c r="J2536" s="24"/>
      <c r="U2536" s="36"/>
      <c r="V2536" s="36"/>
      <c r="W2536" s="36"/>
      <c r="X2536" s="36"/>
      <c r="Y2536" s="36"/>
      <c r="Z2536" s="36"/>
    </row>
    <row r="2537" spans="2:26" ht="15.75" hidden="1">
      <c r="B2537" s="72" t="s">
        <v>141</v>
      </c>
      <c r="C2537" s="83">
        <v>470</v>
      </c>
      <c r="D2537" s="83">
        <v>358</v>
      </c>
      <c r="E2537" s="83">
        <v>69</v>
      </c>
      <c r="F2537" s="90">
        <v>43</v>
      </c>
      <c r="G2537" s="90">
        <f t="shared" si="288"/>
        <v>76.17021276595744</v>
      </c>
      <c r="H2537" s="90">
        <f t="shared" si="289"/>
        <v>14.680851063829786</v>
      </c>
      <c r="I2537" s="90">
        <f t="shared" si="290"/>
        <v>9.148936170212766</v>
      </c>
      <c r="J2537" s="24"/>
      <c r="U2537" s="36"/>
      <c r="V2537" s="36"/>
      <c r="W2537" s="36"/>
      <c r="X2537" s="36"/>
      <c r="Y2537" s="36"/>
      <c r="Z2537" s="36"/>
    </row>
    <row r="2538" spans="2:26" ht="15.75" hidden="1">
      <c r="B2538" s="72" t="s">
        <v>142</v>
      </c>
      <c r="C2538" s="83">
        <v>631</v>
      </c>
      <c r="D2538" s="83">
        <v>402</v>
      </c>
      <c r="E2538" s="83">
        <v>203</v>
      </c>
      <c r="F2538" s="90">
        <v>26</v>
      </c>
      <c r="G2538" s="90">
        <f t="shared" si="288"/>
        <v>63.70839936608558</v>
      </c>
      <c r="H2538" s="90">
        <f t="shared" si="289"/>
        <v>32.17115689381934</v>
      </c>
      <c r="I2538" s="90">
        <f t="shared" si="290"/>
        <v>4.120443740095087</v>
      </c>
      <c r="J2538" s="24"/>
      <c r="U2538" s="36"/>
      <c r="V2538" s="36"/>
      <c r="W2538" s="36"/>
      <c r="X2538" s="36"/>
      <c r="Y2538" s="36"/>
      <c r="Z2538" s="36"/>
    </row>
    <row r="2539" spans="2:26" ht="15.75" hidden="1">
      <c r="B2539" s="72" t="s">
        <v>69</v>
      </c>
      <c r="C2539" s="83">
        <v>3407</v>
      </c>
      <c r="D2539" s="83">
        <v>2428</v>
      </c>
      <c r="E2539" s="83">
        <v>791</v>
      </c>
      <c r="F2539" s="90">
        <v>188</v>
      </c>
      <c r="G2539" s="90">
        <f t="shared" si="288"/>
        <v>71.26504255943645</v>
      </c>
      <c r="H2539" s="90">
        <f t="shared" si="289"/>
        <v>23.2169063692398</v>
      </c>
      <c r="I2539" s="90">
        <f t="shared" si="290"/>
        <v>5.518051071323745</v>
      </c>
      <c r="J2539" s="24"/>
      <c r="U2539" s="36"/>
      <c r="V2539" s="36"/>
      <c r="W2539" s="36"/>
      <c r="X2539" s="36"/>
      <c r="Y2539" s="36"/>
      <c r="Z2539" s="36"/>
    </row>
    <row r="2540" spans="2:26" ht="15.75" hidden="1">
      <c r="B2540" s="72" t="s">
        <v>144</v>
      </c>
      <c r="C2540" s="83">
        <v>1452</v>
      </c>
      <c r="D2540" s="83">
        <v>1017</v>
      </c>
      <c r="E2540" s="83">
        <v>335</v>
      </c>
      <c r="F2540" s="90">
        <v>100</v>
      </c>
      <c r="G2540" s="90">
        <f t="shared" si="288"/>
        <v>70.0413223140496</v>
      </c>
      <c r="H2540" s="90">
        <f t="shared" si="289"/>
        <v>23.07162534435262</v>
      </c>
      <c r="I2540" s="90">
        <f t="shared" si="290"/>
        <v>6.887052341597796</v>
      </c>
      <c r="J2540" s="24"/>
      <c r="U2540" s="36"/>
      <c r="V2540" s="36"/>
      <c r="W2540" s="36"/>
      <c r="X2540" s="36"/>
      <c r="Y2540" s="36"/>
      <c r="Z2540" s="36"/>
    </row>
    <row r="2541" spans="2:26" ht="15.75" hidden="1">
      <c r="B2541" s="72" t="s">
        <v>145</v>
      </c>
      <c r="C2541" s="83">
        <v>301</v>
      </c>
      <c r="D2541" s="83">
        <v>287</v>
      </c>
      <c r="E2541" s="83">
        <v>14</v>
      </c>
      <c r="F2541" s="90">
        <v>0</v>
      </c>
      <c r="G2541" s="90">
        <f t="shared" si="288"/>
        <v>95.34883720930233</v>
      </c>
      <c r="H2541" s="90">
        <f t="shared" si="289"/>
        <v>4.651162790697675</v>
      </c>
      <c r="I2541" s="90">
        <f t="shared" si="290"/>
        <v>0</v>
      </c>
      <c r="J2541" s="24"/>
      <c r="U2541" s="36"/>
      <c r="V2541" s="36"/>
      <c r="W2541" s="36"/>
      <c r="X2541" s="36"/>
      <c r="Y2541" s="36"/>
      <c r="Z2541" s="36"/>
    </row>
    <row r="2542" spans="2:26" ht="15.75" hidden="1">
      <c r="B2542" s="72" t="s">
        <v>73</v>
      </c>
      <c r="C2542" s="83">
        <v>223</v>
      </c>
      <c r="D2542" s="83">
        <v>141</v>
      </c>
      <c r="E2542" s="83">
        <v>68</v>
      </c>
      <c r="F2542" s="90">
        <v>14</v>
      </c>
      <c r="G2542" s="90">
        <f t="shared" si="288"/>
        <v>63.22869955156951</v>
      </c>
      <c r="H2542" s="90">
        <f t="shared" si="289"/>
        <v>30.493273542600896</v>
      </c>
      <c r="I2542" s="90">
        <f t="shared" si="290"/>
        <v>6.278026905829597</v>
      </c>
      <c r="J2542" s="24"/>
      <c r="U2542" s="36"/>
      <c r="V2542" s="36"/>
      <c r="W2542" s="36"/>
      <c r="X2542" s="36"/>
      <c r="Y2542" s="36"/>
      <c r="Z2542" s="36"/>
    </row>
    <row r="2543" spans="2:26" ht="15.75" hidden="1">
      <c r="B2543" s="72" t="s">
        <v>147</v>
      </c>
      <c r="C2543" s="83">
        <v>981</v>
      </c>
      <c r="D2543" s="83">
        <v>731</v>
      </c>
      <c r="E2543" s="83">
        <v>144</v>
      </c>
      <c r="F2543" s="90">
        <v>106</v>
      </c>
      <c r="G2543" s="90">
        <f t="shared" si="288"/>
        <v>74.5158002038736</v>
      </c>
      <c r="H2543" s="90">
        <f t="shared" si="289"/>
        <v>14.678899082568808</v>
      </c>
      <c r="I2543" s="90">
        <f t="shared" si="290"/>
        <v>10.805300713557594</v>
      </c>
      <c r="J2543" s="24"/>
      <c r="U2543" s="36"/>
      <c r="V2543" s="36"/>
      <c r="W2543" s="36"/>
      <c r="X2543" s="36"/>
      <c r="Y2543" s="36"/>
      <c r="Z2543" s="36"/>
    </row>
    <row r="2544" spans="2:26" ht="15.75" hidden="1">
      <c r="B2544" s="72" t="s">
        <v>148</v>
      </c>
      <c r="C2544" s="83">
        <v>2153</v>
      </c>
      <c r="D2544" s="83">
        <v>1666</v>
      </c>
      <c r="E2544" s="83">
        <v>480</v>
      </c>
      <c r="F2544" s="90">
        <v>7</v>
      </c>
      <c r="G2544" s="90">
        <f t="shared" si="288"/>
        <v>77.38039944263818</v>
      </c>
      <c r="H2544" s="90">
        <f t="shared" si="289"/>
        <v>22.29447282861124</v>
      </c>
      <c r="I2544" s="90">
        <f t="shared" si="290"/>
        <v>0.3251277287505806</v>
      </c>
      <c r="J2544" s="24"/>
      <c r="U2544" s="36"/>
      <c r="V2544" s="36"/>
      <c r="W2544" s="36"/>
      <c r="X2544" s="36"/>
      <c r="Y2544" s="36"/>
      <c r="Z2544" s="36"/>
    </row>
    <row r="2545" spans="2:26" ht="15.75" hidden="1">
      <c r="B2545" s="72" t="s">
        <v>149</v>
      </c>
      <c r="C2545" s="83">
        <v>3197</v>
      </c>
      <c r="D2545" s="83">
        <v>1911</v>
      </c>
      <c r="E2545" s="83">
        <v>553</v>
      </c>
      <c r="F2545" s="90">
        <v>733</v>
      </c>
      <c r="G2545" s="90">
        <f t="shared" si="288"/>
        <v>59.77478886456053</v>
      </c>
      <c r="H2545" s="90">
        <f t="shared" si="289"/>
        <v>17.297466374726305</v>
      </c>
      <c r="I2545" s="90">
        <f t="shared" si="290"/>
        <v>22.927744760713168</v>
      </c>
      <c r="J2545" s="24"/>
      <c r="U2545" s="36"/>
      <c r="V2545" s="36"/>
      <c r="W2545" s="36"/>
      <c r="X2545" s="36"/>
      <c r="Y2545" s="36"/>
      <c r="Z2545" s="36"/>
    </row>
    <row r="2546" spans="2:26" ht="15.75" hidden="1">
      <c r="B2546" s="72" t="s">
        <v>150</v>
      </c>
      <c r="C2546" s="83">
        <v>1864</v>
      </c>
      <c r="D2546" s="83">
        <v>1324</v>
      </c>
      <c r="E2546" s="83">
        <v>286</v>
      </c>
      <c r="F2546" s="90">
        <v>254</v>
      </c>
      <c r="G2546" s="90">
        <f t="shared" si="288"/>
        <v>71.03004291845494</v>
      </c>
      <c r="H2546" s="90">
        <f t="shared" si="289"/>
        <v>15.343347639484978</v>
      </c>
      <c r="I2546" s="90">
        <f t="shared" si="290"/>
        <v>13.626609442060087</v>
      </c>
      <c r="J2546" s="24"/>
      <c r="U2546" s="36"/>
      <c r="V2546" s="36"/>
      <c r="W2546" s="36"/>
      <c r="X2546" s="36"/>
      <c r="Y2546" s="36"/>
      <c r="Z2546" s="36"/>
    </row>
    <row r="2547" spans="2:26" ht="15.75" hidden="1">
      <c r="B2547" s="72" t="s">
        <v>151</v>
      </c>
      <c r="C2547" s="83">
        <v>470</v>
      </c>
      <c r="D2547" s="83">
        <v>379</v>
      </c>
      <c r="E2547" s="83">
        <v>69</v>
      </c>
      <c r="F2547" s="90">
        <v>22</v>
      </c>
      <c r="G2547" s="90">
        <f t="shared" si="288"/>
        <v>80.63829787234043</v>
      </c>
      <c r="H2547" s="90">
        <f t="shared" si="289"/>
        <v>14.680851063829786</v>
      </c>
      <c r="I2547" s="90">
        <f t="shared" si="290"/>
        <v>4.680851063829787</v>
      </c>
      <c r="J2547" s="24"/>
      <c r="U2547" s="36"/>
      <c r="V2547" s="36"/>
      <c r="W2547" s="36"/>
      <c r="X2547" s="36"/>
      <c r="Y2547" s="36"/>
      <c r="Z2547" s="36"/>
    </row>
    <row r="2548" spans="2:26" ht="15.75" hidden="1">
      <c r="B2548" s="25" t="s">
        <v>177</v>
      </c>
      <c r="C2548" s="15"/>
      <c r="D2548" s="15"/>
      <c r="E2548" s="15"/>
      <c r="F2548" s="15"/>
      <c r="G2548" s="15"/>
      <c r="H2548" s="15"/>
      <c r="I2548" s="15"/>
      <c r="J2548" s="15"/>
      <c r="K2548" s="15"/>
      <c r="L2548" s="25"/>
      <c r="U2548" s="36"/>
      <c r="V2548" s="36"/>
      <c r="W2548" s="36"/>
      <c r="X2548" s="36"/>
      <c r="Y2548" s="36"/>
      <c r="Z2548" s="36"/>
    </row>
    <row r="2549" spans="2:26" s="42" customFormat="1" ht="15.75" hidden="1">
      <c r="B2549" s="25"/>
      <c r="C2549" s="15"/>
      <c r="D2549" s="15"/>
      <c r="E2549" s="15"/>
      <c r="F2549" s="15"/>
      <c r="G2549" s="15"/>
      <c r="H2549" s="15"/>
      <c r="I2549" s="15"/>
      <c r="J2549" s="45"/>
      <c r="K2549" s="45"/>
      <c r="L2549" s="41"/>
      <c r="U2549" s="36"/>
      <c r="V2549" s="36"/>
      <c r="W2549" s="36"/>
      <c r="X2549" s="36"/>
      <c r="Y2549" s="36"/>
      <c r="Z2549" s="36"/>
    </row>
    <row r="2550" spans="2:26" ht="15.75" hidden="1">
      <c r="B2550" s="378" t="s">
        <v>1</v>
      </c>
      <c r="C2550" s="378"/>
      <c r="D2550" s="378"/>
      <c r="E2550" s="378"/>
      <c r="F2550" s="378"/>
      <c r="G2550" s="378"/>
      <c r="H2550" s="378"/>
      <c r="I2550" s="378"/>
      <c r="J2550" s="378"/>
      <c r="K2550" s="378"/>
      <c r="U2550" s="36"/>
      <c r="V2550" s="36"/>
      <c r="W2550" s="36"/>
      <c r="X2550" s="36"/>
      <c r="Y2550" s="36"/>
      <c r="Z2550" s="36"/>
    </row>
    <row r="2551" spans="2:26" ht="15" customHeight="1" hidden="1">
      <c r="B2551" s="35"/>
      <c r="C2551" s="22" t="s">
        <v>48</v>
      </c>
      <c r="D2551" s="22" t="s">
        <v>49</v>
      </c>
      <c r="E2551" s="22" t="s">
        <v>50</v>
      </c>
      <c r="F2551" s="22" t="s">
        <v>51</v>
      </c>
      <c r="G2551" s="22" t="s">
        <v>52</v>
      </c>
      <c r="H2551" s="22" t="s">
        <v>53</v>
      </c>
      <c r="I2551" s="22" t="s">
        <v>54</v>
      </c>
      <c r="J2551" s="24"/>
      <c r="U2551" s="36"/>
      <c r="V2551" s="36"/>
      <c r="W2551" s="36"/>
      <c r="X2551" s="36"/>
      <c r="Y2551" s="36"/>
      <c r="Z2551" s="36"/>
    </row>
    <row r="2552" spans="2:26" ht="15.75" hidden="1">
      <c r="B2552" s="21" t="s">
        <v>74</v>
      </c>
      <c r="C2552" s="50">
        <v>235339</v>
      </c>
      <c r="D2552" s="50">
        <v>155609</v>
      </c>
      <c r="E2552" s="50">
        <v>55430</v>
      </c>
      <c r="F2552" s="88">
        <v>24300</v>
      </c>
      <c r="G2552" s="90">
        <f>D2552/C2552*100</f>
        <v>66.12121237873876</v>
      </c>
      <c r="H2552" s="90">
        <f>E2552/C2552*100</f>
        <v>23.55325721618601</v>
      </c>
      <c r="I2552" s="90">
        <f>F2552/C2552*100</f>
        <v>10.325530405075233</v>
      </c>
      <c r="J2552" s="15"/>
      <c r="K2552" s="15"/>
      <c r="L2552" s="25"/>
      <c r="U2552" s="36"/>
      <c r="V2552" s="36"/>
      <c r="W2552" s="36"/>
      <c r="X2552" s="36"/>
      <c r="Y2552" s="36"/>
      <c r="Z2552" s="36"/>
    </row>
    <row r="2553" spans="2:26" ht="15.75" hidden="1">
      <c r="B2553" s="21" t="s">
        <v>233</v>
      </c>
      <c r="C2553" s="19">
        <f>SUM(C2554:C2567)</f>
        <v>22651</v>
      </c>
      <c r="D2553" s="19">
        <f>SUM(D2554:D2567)</f>
        <v>16407</v>
      </c>
      <c r="E2553" s="19">
        <f>SUM(E2554:E2567)</f>
        <v>4548</v>
      </c>
      <c r="F2553" s="17">
        <f>SUM(F2554:F2567)</f>
        <v>1696</v>
      </c>
      <c r="G2553" s="90">
        <f>D2553/C2553*100</f>
        <v>72.43388812855945</v>
      </c>
      <c r="H2553" s="90">
        <f>E2553/C2553*100</f>
        <v>20.07858372698777</v>
      </c>
      <c r="I2553" s="90">
        <f>F2553/C2553*100</f>
        <v>7.487528144452783</v>
      </c>
      <c r="J2553" s="24"/>
      <c r="U2553" s="36"/>
      <c r="V2553" s="36"/>
      <c r="W2553" s="36"/>
      <c r="X2553" s="36"/>
      <c r="Y2553" s="36"/>
      <c r="Z2553" s="36"/>
    </row>
    <row r="2554" spans="2:26" ht="15" customHeight="1" hidden="1">
      <c r="B2554" s="39" t="s">
        <v>25</v>
      </c>
      <c r="C2554" s="50">
        <v>467</v>
      </c>
      <c r="D2554" s="19">
        <v>362</v>
      </c>
      <c r="E2554" s="19">
        <v>55</v>
      </c>
      <c r="F2554" s="17">
        <v>50</v>
      </c>
      <c r="G2554" s="90">
        <f>D2554/C2554*100</f>
        <v>77.51605995717344</v>
      </c>
      <c r="H2554" s="90">
        <f>E2554/C2554*100</f>
        <v>11.777301927194861</v>
      </c>
      <c r="I2554" s="90">
        <f>F2554/C2554*100</f>
        <v>10.706638115631693</v>
      </c>
      <c r="J2554" s="24"/>
      <c r="U2554" s="36"/>
      <c r="V2554" s="36"/>
      <c r="W2554" s="36"/>
      <c r="X2554" s="36"/>
      <c r="Y2554" s="36"/>
      <c r="Z2554" s="36"/>
    </row>
    <row r="2555" spans="2:26" ht="15.75" hidden="1">
      <c r="B2555" s="39" t="s">
        <v>180</v>
      </c>
      <c r="C2555" s="50">
        <v>6343</v>
      </c>
      <c r="D2555" s="19">
        <v>5227</v>
      </c>
      <c r="E2555" s="19">
        <v>1012</v>
      </c>
      <c r="F2555" s="17">
        <v>104</v>
      </c>
      <c r="G2555" s="90">
        <f aca="true" t="shared" si="291" ref="G2555:G2560">D2555/C2555*100</f>
        <v>82.40580167113353</v>
      </c>
      <c r="H2555" s="90">
        <f aca="true" t="shared" si="292" ref="H2555:H2560">E2555/C2555*100</f>
        <v>15.954595617215828</v>
      </c>
      <c r="I2555" s="90">
        <f aca="true" t="shared" si="293" ref="I2555:I2560">F2555/C2555*100</f>
        <v>1.6396027116506384</v>
      </c>
      <c r="J2555" s="24"/>
      <c r="U2555" s="36"/>
      <c r="V2555" s="36"/>
      <c r="W2555" s="36"/>
      <c r="X2555" s="36"/>
      <c r="Y2555" s="36"/>
      <c r="Z2555" s="36"/>
    </row>
    <row r="2556" spans="2:26" ht="15.75" hidden="1">
      <c r="B2556" s="39" t="s">
        <v>140</v>
      </c>
      <c r="C2556" s="19">
        <v>768</v>
      </c>
      <c r="D2556" s="19">
        <v>483</v>
      </c>
      <c r="E2556" s="19">
        <v>165</v>
      </c>
      <c r="F2556" s="17">
        <v>120</v>
      </c>
      <c r="G2556" s="90">
        <f t="shared" si="291"/>
        <v>62.890625</v>
      </c>
      <c r="H2556" s="90">
        <f t="shared" si="292"/>
        <v>21.484375</v>
      </c>
      <c r="I2556" s="90">
        <f t="shared" si="293"/>
        <v>15.625</v>
      </c>
      <c r="J2556" s="24"/>
      <c r="U2556" s="36"/>
      <c r="V2556" s="36"/>
      <c r="W2556" s="36"/>
      <c r="X2556" s="36"/>
      <c r="Y2556" s="36"/>
      <c r="Z2556" s="36"/>
    </row>
    <row r="2557" spans="2:26" ht="15.75" hidden="1">
      <c r="B2557" s="39" t="s">
        <v>141</v>
      </c>
      <c r="C2557" s="19">
        <v>412</v>
      </c>
      <c r="D2557" s="19">
        <v>313</v>
      </c>
      <c r="E2557" s="19">
        <v>87</v>
      </c>
      <c r="F2557" s="17">
        <v>12</v>
      </c>
      <c r="G2557" s="90">
        <f t="shared" si="291"/>
        <v>75.97087378640776</v>
      </c>
      <c r="H2557" s="90">
        <f t="shared" si="292"/>
        <v>21.11650485436893</v>
      </c>
      <c r="I2557" s="90">
        <f t="shared" si="293"/>
        <v>2.912621359223301</v>
      </c>
      <c r="J2557" s="24"/>
      <c r="U2557" s="36"/>
      <c r="V2557" s="36"/>
      <c r="W2557" s="36"/>
      <c r="X2557" s="36"/>
      <c r="Y2557" s="36"/>
      <c r="Z2557" s="36"/>
    </row>
    <row r="2558" spans="2:26" ht="15.75" hidden="1">
      <c r="B2558" s="39" t="s">
        <v>142</v>
      </c>
      <c r="C2558" s="19">
        <v>631</v>
      </c>
      <c r="D2558" s="19">
        <v>390</v>
      </c>
      <c r="E2558" s="19">
        <v>198</v>
      </c>
      <c r="F2558" s="17">
        <v>43</v>
      </c>
      <c r="G2558" s="90">
        <f t="shared" si="291"/>
        <v>61.806656101426306</v>
      </c>
      <c r="H2558" s="90">
        <f t="shared" si="292"/>
        <v>31.378763866877975</v>
      </c>
      <c r="I2558" s="90">
        <f t="shared" si="293"/>
        <v>6.814580031695722</v>
      </c>
      <c r="J2558" s="24"/>
      <c r="U2558" s="36"/>
      <c r="V2558" s="36"/>
      <c r="W2558" s="36"/>
      <c r="X2558" s="36"/>
      <c r="Y2558" s="36"/>
      <c r="Z2558" s="36"/>
    </row>
    <row r="2559" spans="2:26" ht="15.75" hidden="1">
      <c r="B2559" s="39" t="s">
        <v>69</v>
      </c>
      <c r="C2559" s="19">
        <v>3556</v>
      </c>
      <c r="D2559" s="19">
        <v>2467</v>
      </c>
      <c r="E2559" s="19">
        <v>968</v>
      </c>
      <c r="F2559" s="17">
        <v>121</v>
      </c>
      <c r="G2559" s="90">
        <f t="shared" si="291"/>
        <v>69.37570303712036</v>
      </c>
      <c r="H2559" s="90">
        <f t="shared" si="292"/>
        <v>27.221597300337457</v>
      </c>
      <c r="I2559" s="90">
        <f t="shared" si="293"/>
        <v>3.402699662542182</v>
      </c>
      <c r="J2559" s="24"/>
      <c r="U2559" s="36"/>
      <c r="V2559" s="36"/>
      <c r="W2559" s="36"/>
      <c r="X2559" s="36"/>
      <c r="Y2559" s="36"/>
      <c r="Z2559" s="36"/>
    </row>
    <row r="2560" spans="2:26" ht="15.75" hidden="1">
      <c r="B2560" s="39" t="s">
        <v>144</v>
      </c>
      <c r="C2560" s="19">
        <v>1502</v>
      </c>
      <c r="D2560" s="19">
        <v>1053</v>
      </c>
      <c r="E2560" s="19">
        <v>346</v>
      </c>
      <c r="F2560" s="17">
        <v>103</v>
      </c>
      <c r="G2560" s="90">
        <f t="shared" si="291"/>
        <v>70.10652463382158</v>
      </c>
      <c r="H2560" s="90">
        <f t="shared" si="292"/>
        <v>23.03595206391478</v>
      </c>
      <c r="I2560" s="90">
        <f t="shared" si="293"/>
        <v>6.857523302263649</v>
      </c>
      <c r="J2560" s="24"/>
      <c r="U2560" s="36"/>
      <c r="V2560" s="36"/>
      <c r="W2560" s="36"/>
      <c r="X2560" s="36"/>
      <c r="Y2560" s="36"/>
      <c r="Z2560" s="36"/>
    </row>
    <row r="2561" spans="2:26" ht="15.75" hidden="1">
      <c r="B2561" s="39" t="s">
        <v>145</v>
      </c>
      <c r="C2561" s="50"/>
      <c r="D2561" s="50"/>
      <c r="E2561" s="50"/>
      <c r="F2561" s="21"/>
      <c r="G2561" s="44"/>
      <c r="H2561" s="44"/>
      <c r="I2561" s="44"/>
      <c r="J2561" s="24"/>
      <c r="U2561" s="36"/>
      <c r="V2561" s="36"/>
      <c r="W2561" s="36"/>
      <c r="X2561" s="36"/>
      <c r="Y2561" s="36"/>
      <c r="Z2561" s="36"/>
    </row>
    <row r="2562" spans="2:26" ht="15.75" hidden="1">
      <c r="B2562" s="39" t="s">
        <v>73</v>
      </c>
      <c r="C2562" s="19">
        <v>191</v>
      </c>
      <c r="D2562" s="19">
        <v>106</v>
      </c>
      <c r="E2562" s="19">
        <v>61</v>
      </c>
      <c r="F2562" s="17">
        <v>24</v>
      </c>
      <c r="G2562" s="90">
        <f aca="true" t="shared" si="294" ref="G2562:G2567">D2562/C2562*100</f>
        <v>55.497382198952884</v>
      </c>
      <c r="H2562" s="90">
        <f aca="true" t="shared" si="295" ref="H2562:H2567">E2562/C2562*100</f>
        <v>31.93717277486911</v>
      </c>
      <c r="I2562" s="90">
        <f aca="true" t="shared" si="296" ref="I2562:I2567">F2562/C2562*100</f>
        <v>12.56544502617801</v>
      </c>
      <c r="J2562" s="24"/>
      <c r="U2562" s="36"/>
      <c r="V2562" s="36"/>
      <c r="W2562" s="36"/>
      <c r="X2562" s="36"/>
      <c r="Y2562" s="36"/>
      <c r="Z2562" s="36"/>
    </row>
    <row r="2563" spans="2:26" ht="15.75" hidden="1">
      <c r="B2563" s="39" t="s">
        <v>147</v>
      </c>
      <c r="C2563" s="19">
        <v>939</v>
      </c>
      <c r="D2563" s="19">
        <v>699</v>
      </c>
      <c r="E2563" s="19">
        <v>149</v>
      </c>
      <c r="F2563" s="17">
        <v>91</v>
      </c>
      <c r="G2563" s="90">
        <f t="shared" si="294"/>
        <v>74.4408945686901</v>
      </c>
      <c r="H2563" s="90">
        <f t="shared" si="295"/>
        <v>15.867944621938232</v>
      </c>
      <c r="I2563" s="90">
        <f t="shared" si="296"/>
        <v>9.691160809371672</v>
      </c>
      <c r="J2563" s="24"/>
      <c r="U2563" s="36"/>
      <c r="V2563" s="36"/>
      <c r="W2563" s="36"/>
      <c r="X2563" s="36"/>
      <c r="Y2563" s="36"/>
      <c r="Z2563" s="36"/>
    </row>
    <row r="2564" spans="2:26" ht="15.75" hidden="1">
      <c r="B2564" s="39" t="s">
        <v>148</v>
      </c>
      <c r="C2564" s="19">
        <v>2159</v>
      </c>
      <c r="D2564" s="19">
        <v>1704</v>
      </c>
      <c r="E2564" s="19">
        <v>451</v>
      </c>
      <c r="F2564" s="17">
        <v>4</v>
      </c>
      <c r="G2564" s="90">
        <f t="shared" si="294"/>
        <v>78.92542843909217</v>
      </c>
      <c r="H2564" s="90">
        <f t="shared" si="295"/>
        <v>20.889300602130618</v>
      </c>
      <c r="I2564" s="90">
        <f t="shared" si="296"/>
        <v>0.18527095877721167</v>
      </c>
      <c r="J2564" s="24"/>
      <c r="U2564" s="36"/>
      <c r="V2564" s="36"/>
      <c r="W2564" s="36"/>
      <c r="X2564" s="36"/>
      <c r="Y2564" s="36"/>
      <c r="Z2564" s="36"/>
    </row>
    <row r="2565" spans="2:26" ht="15.75" hidden="1">
      <c r="B2565" s="39" t="s">
        <v>149</v>
      </c>
      <c r="C2565" s="19">
        <v>3268</v>
      </c>
      <c r="D2565" s="19">
        <v>1932</v>
      </c>
      <c r="E2565" s="19">
        <v>647</v>
      </c>
      <c r="F2565" s="17">
        <v>689</v>
      </c>
      <c r="G2565" s="90">
        <f t="shared" si="294"/>
        <v>59.118727050183594</v>
      </c>
      <c r="H2565" s="90">
        <f t="shared" si="295"/>
        <v>19.798041615667074</v>
      </c>
      <c r="I2565" s="90">
        <f t="shared" si="296"/>
        <v>21.08323133414933</v>
      </c>
      <c r="J2565" s="24"/>
      <c r="U2565" s="36"/>
      <c r="V2565" s="36"/>
      <c r="W2565" s="36"/>
      <c r="X2565" s="36"/>
      <c r="Y2565" s="36"/>
      <c r="Z2565" s="36"/>
    </row>
    <row r="2566" spans="2:26" ht="15.75" hidden="1">
      <c r="B2566" s="39" t="s">
        <v>150</v>
      </c>
      <c r="C2566" s="19">
        <v>1985</v>
      </c>
      <c r="D2566" s="19">
        <v>1426</v>
      </c>
      <c r="E2566" s="19">
        <v>302</v>
      </c>
      <c r="F2566" s="17">
        <v>257</v>
      </c>
      <c r="G2566" s="90">
        <f t="shared" si="294"/>
        <v>71.83879093198993</v>
      </c>
      <c r="H2566" s="90">
        <f t="shared" si="295"/>
        <v>15.214105793450884</v>
      </c>
      <c r="I2566" s="90">
        <f t="shared" si="296"/>
        <v>12.947103274559193</v>
      </c>
      <c r="J2566" s="24"/>
      <c r="U2566" s="36"/>
      <c r="V2566" s="36"/>
      <c r="W2566" s="36"/>
      <c r="X2566" s="36"/>
      <c r="Y2566" s="36"/>
      <c r="Z2566" s="36"/>
    </row>
    <row r="2567" spans="2:26" ht="15.75" hidden="1">
      <c r="B2567" s="39" t="s">
        <v>151</v>
      </c>
      <c r="C2567" s="19">
        <v>430</v>
      </c>
      <c r="D2567" s="19">
        <v>245</v>
      </c>
      <c r="E2567" s="19">
        <v>107</v>
      </c>
      <c r="F2567" s="17">
        <v>78</v>
      </c>
      <c r="G2567" s="90">
        <f t="shared" si="294"/>
        <v>56.97674418604651</v>
      </c>
      <c r="H2567" s="90">
        <f t="shared" si="295"/>
        <v>24.88372093023256</v>
      </c>
      <c r="I2567" s="90">
        <f t="shared" si="296"/>
        <v>18.13953488372093</v>
      </c>
      <c r="J2567" s="24"/>
      <c r="U2567" s="36"/>
      <c r="V2567" s="36"/>
      <c r="W2567" s="36"/>
      <c r="X2567" s="36"/>
      <c r="Y2567" s="36"/>
      <c r="Z2567" s="36"/>
    </row>
    <row r="2568" spans="2:26" ht="15.75" hidden="1">
      <c r="B2568" s="25" t="s">
        <v>177</v>
      </c>
      <c r="C2568" s="15"/>
      <c r="D2568" s="15"/>
      <c r="E2568" s="15"/>
      <c r="F2568" s="15"/>
      <c r="G2568" s="15"/>
      <c r="H2568" s="15"/>
      <c r="I2568" s="15"/>
      <c r="J2568" s="15"/>
      <c r="K2568" s="15"/>
      <c r="L2568" s="25"/>
      <c r="U2568" s="36"/>
      <c r="V2568" s="36"/>
      <c r="W2568" s="36"/>
      <c r="X2568" s="36"/>
      <c r="Y2568" s="36"/>
      <c r="Z2568" s="36"/>
    </row>
    <row r="2569" spans="2:26" ht="15.75" hidden="1">
      <c r="B2569" s="25" t="s">
        <v>240</v>
      </c>
      <c r="C2569" s="15"/>
      <c r="D2569" s="15"/>
      <c r="E2569" s="15"/>
      <c r="F2569" s="15"/>
      <c r="G2569" s="15"/>
      <c r="H2569" s="15"/>
      <c r="I2569" s="15"/>
      <c r="J2569" s="15"/>
      <c r="K2569" s="15"/>
      <c r="L2569" s="25"/>
      <c r="U2569" s="36"/>
      <c r="V2569" s="36"/>
      <c r="W2569" s="36"/>
      <c r="X2569" s="36"/>
      <c r="Y2569" s="36"/>
      <c r="Z2569" s="36"/>
    </row>
    <row r="2570" spans="2:26" s="42" customFormat="1" ht="15.75" hidden="1">
      <c r="B2570" s="25"/>
      <c r="C2570" s="15"/>
      <c r="D2570" s="15"/>
      <c r="E2570" s="15"/>
      <c r="F2570" s="15"/>
      <c r="G2570" s="15"/>
      <c r="H2570" s="15"/>
      <c r="I2570" s="15"/>
      <c r="J2570" s="45"/>
      <c r="K2570" s="45"/>
      <c r="L2570" s="41"/>
      <c r="U2570" s="36"/>
      <c r="V2570" s="36"/>
      <c r="W2570" s="36"/>
      <c r="X2570" s="36"/>
      <c r="Y2570" s="36"/>
      <c r="Z2570" s="36"/>
    </row>
    <row r="2571" spans="2:26" ht="15.75" hidden="1">
      <c r="B2571" s="378" t="s">
        <v>9</v>
      </c>
      <c r="C2571" s="378"/>
      <c r="D2571" s="378"/>
      <c r="E2571" s="378"/>
      <c r="F2571" s="378"/>
      <c r="G2571" s="378"/>
      <c r="H2571" s="378"/>
      <c r="I2571" s="378"/>
      <c r="J2571" s="378"/>
      <c r="K2571" s="378"/>
      <c r="U2571" s="36"/>
      <c r="V2571" s="36"/>
      <c r="W2571" s="36"/>
      <c r="X2571" s="36"/>
      <c r="Y2571" s="36"/>
      <c r="Z2571" s="36"/>
    </row>
    <row r="2572" spans="2:26" ht="15" customHeight="1" hidden="1">
      <c r="B2572" s="35"/>
      <c r="C2572" s="22" t="s">
        <v>48</v>
      </c>
      <c r="D2572" s="22" t="s">
        <v>49</v>
      </c>
      <c r="E2572" s="22" t="s">
        <v>50</v>
      </c>
      <c r="F2572" s="22" t="s">
        <v>51</v>
      </c>
      <c r="G2572" s="22" t="s">
        <v>52</v>
      </c>
      <c r="H2572" s="22" t="s">
        <v>53</v>
      </c>
      <c r="I2572" s="22" t="s">
        <v>54</v>
      </c>
      <c r="J2572" s="24"/>
      <c r="U2572" s="36"/>
      <c r="V2572" s="36"/>
      <c r="W2572" s="36"/>
      <c r="X2572" s="36"/>
      <c r="Y2572" s="36"/>
      <c r="Z2572" s="36"/>
    </row>
    <row r="2573" spans="2:26" ht="15.75" hidden="1">
      <c r="B2573" s="21" t="s">
        <v>74</v>
      </c>
      <c r="C2573" s="50">
        <v>234354</v>
      </c>
      <c r="D2573" s="50">
        <v>150399</v>
      </c>
      <c r="E2573" s="50">
        <v>62653</v>
      </c>
      <c r="F2573" s="88">
        <v>21302</v>
      </c>
      <c r="G2573" s="90">
        <f>D2573/C2573*100</f>
        <v>64.17599016871912</v>
      </c>
      <c r="H2573" s="90">
        <f>E2573/C2573*100</f>
        <v>26.734342063715577</v>
      </c>
      <c r="I2573" s="90">
        <f>F2573/C2573*100</f>
        <v>9.089667767565308</v>
      </c>
      <c r="J2573" s="15"/>
      <c r="K2573" s="15"/>
      <c r="L2573" s="25"/>
      <c r="U2573" s="36"/>
      <c r="V2573" s="36"/>
      <c r="W2573" s="36"/>
      <c r="X2573" s="36"/>
      <c r="Y2573" s="36"/>
      <c r="Z2573" s="36"/>
    </row>
    <row r="2574" spans="2:26" ht="15.75" hidden="1">
      <c r="B2574" s="21" t="s">
        <v>233</v>
      </c>
      <c r="C2574" s="19">
        <f>SUM(C2575:C2588)</f>
        <v>23011</v>
      </c>
      <c r="D2574" s="19">
        <f>SUM(D2575:D2588)</f>
        <v>17256</v>
      </c>
      <c r="E2574" s="19">
        <f>SUM(E2575:E2588)</f>
        <v>5027</v>
      </c>
      <c r="F2574" s="17">
        <f>SUM(F2575:F2588)</f>
        <v>848</v>
      </c>
      <c r="G2574" s="90">
        <f>D2574/C2574*100</f>
        <v>74.99022206770675</v>
      </c>
      <c r="H2574" s="90">
        <f>E2574/C2574*100</f>
        <v>21.8460736169658</v>
      </c>
      <c r="I2574" s="90">
        <f>F2574/C2574*100</f>
        <v>3.685194037634175</v>
      </c>
      <c r="J2574" s="24"/>
      <c r="U2574" s="36"/>
      <c r="V2574" s="36"/>
      <c r="W2574" s="36"/>
      <c r="X2574" s="36"/>
      <c r="Y2574" s="36"/>
      <c r="Z2574" s="36"/>
    </row>
    <row r="2575" spans="2:26" ht="15" customHeight="1" hidden="1">
      <c r="B2575" s="39" t="s">
        <v>25</v>
      </c>
      <c r="C2575" s="50">
        <v>419</v>
      </c>
      <c r="D2575" s="19">
        <v>344</v>
      </c>
      <c r="E2575" s="19">
        <v>47</v>
      </c>
      <c r="F2575" s="17">
        <v>28</v>
      </c>
      <c r="G2575" s="90">
        <f>D2575/C2575*100</f>
        <v>82.10023866348448</v>
      </c>
      <c r="H2575" s="90">
        <f>E2575/C2575*100</f>
        <v>11.217183770883054</v>
      </c>
      <c r="I2575" s="90">
        <f>F2575/C2575*100</f>
        <v>6.682577565632458</v>
      </c>
      <c r="J2575" s="24"/>
      <c r="U2575" s="36"/>
      <c r="V2575" s="36"/>
      <c r="W2575" s="36"/>
      <c r="X2575" s="36"/>
      <c r="Y2575" s="36"/>
      <c r="Z2575" s="36"/>
    </row>
    <row r="2576" spans="2:26" ht="15.75" hidden="1">
      <c r="B2576" s="39" t="s">
        <v>180</v>
      </c>
      <c r="C2576" s="50">
        <v>6832</v>
      </c>
      <c r="D2576" s="19">
        <v>5508</v>
      </c>
      <c r="E2576" s="19">
        <v>1201</v>
      </c>
      <c r="F2576" s="17">
        <v>123</v>
      </c>
      <c r="G2576" s="90">
        <f aca="true" t="shared" si="297" ref="G2576:G2588">D2576/C2576*100</f>
        <v>80.62060889929742</v>
      </c>
      <c r="H2576" s="90">
        <f aca="true" t="shared" si="298" ref="H2576:H2588">E2576/C2576*100</f>
        <v>17.579039812646368</v>
      </c>
      <c r="I2576" s="90">
        <f aca="true" t="shared" si="299" ref="I2576:I2588">F2576/C2576*100</f>
        <v>1.800351288056206</v>
      </c>
      <c r="J2576" s="24"/>
      <c r="U2576" s="36"/>
      <c r="V2576" s="36"/>
      <c r="W2576" s="36"/>
      <c r="X2576" s="36"/>
      <c r="Y2576" s="36"/>
      <c r="Z2576" s="36"/>
    </row>
    <row r="2577" spans="2:26" ht="15.75" hidden="1">
      <c r="B2577" s="39" t="s">
        <v>140</v>
      </c>
      <c r="C2577" s="19">
        <v>776</v>
      </c>
      <c r="D2577" s="19">
        <v>518</v>
      </c>
      <c r="E2577" s="19">
        <v>168</v>
      </c>
      <c r="F2577" s="17">
        <v>90</v>
      </c>
      <c r="G2577" s="90">
        <f t="shared" si="297"/>
        <v>66.75257731958763</v>
      </c>
      <c r="H2577" s="90">
        <f t="shared" si="298"/>
        <v>21.649484536082475</v>
      </c>
      <c r="I2577" s="90">
        <f t="shared" si="299"/>
        <v>11.597938144329897</v>
      </c>
      <c r="J2577" s="24"/>
      <c r="U2577" s="36"/>
      <c r="V2577" s="36"/>
      <c r="W2577" s="36"/>
      <c r="X2577" s="36"/>
      <c r="Y2577" s="36"/>
      <c r="Z2577" s="36"/>
    </row>
    <row r="2578" spans="2:26" ht="15.75" hidden="1">
      <c r="B2578" s="39" t="s">
        <v>141</v>
      </c>
      <c r="C2578" s="19">
        <v>424</v>
      </c>
      <c r="D2578" s="19">
        <v>327</v>
      </c>
      <c r="E2578" s="19">
        <v>82</v>
      </c>
      <c r="F2578" s="17">
        <v>15</v>
      </c>
      <c r="G2578" s="90">
        <f t="shared" si="297"/>
        <v>77.12264150943396</v>
      </c>
      <c r="H2578" s="90">
        <f t="shared" si="298"/>
        <v>19.339622641509436</v>
      </c>
      <c r="I2578" s="90">
        <f t="shared" si="299"/>
        <v>3.5377358490566038</v>
      </c>
      <c r="J2578" s="24"/>
      <c r="U2578" s="36"/>
      <c r="V2578" s="36"/>
      <c r="W2578" s="36"/>
      <c r="X2578" s="36"/>
      <c r="Y2578" s="36"/>
      <c r="Z2578" s="36"/>
    </row>
    <row r="2579" spans="2:26" ht="15.75" hidden="1">
      <c r="B2579" s="39" t="s">
        <v>142</v>
      </c>
      <c r="C2579" s="19">
        <v>717</v>
      </c>
      <c r="D2579" s="19">
        <v>405</v>
      </c>
      <c r="E2579" s="19">
        <v>278</v>
      </c>
      <c r="F2579" s="17">
        <v>34</v>
      </c>
      <c r="G2579" s="90">
        <f t="shared" si="297"/>
        <v>56.48535564853556</v>
      </c>
      <c r="H2579" s="90">
        <f t="shared" si="298"/>
        <v>38.77266387726639</v>
      </c>
      <c r="I2579" s="90">
        <f t="shared" si="299"/>
        <v>4.741980474198047</v>
      </c>
      <c r="J2579" s="24"/>
      <c r="U2579" s="36"/>
      <c r="V2579" s="36"/>
      <c r="W2579" s="36"/>
      <c r="X2579" s="36"/>
      <c r="Y2579" s="36"/>
      <c r="Z2579" s="36"/>
    </row>
    <row r="2580" spans="2:26" ht="15.75" hidden="1">
      <c r="B2580" s="39" t="s">
        <v>69</v>
      </c>
      <c r="C2580" s="19">
        <v>3608</v>
      </c>
      <c r="D2580" s="19">
        <v>2360</v>
      </c>
      <c r="E2580" s="19">
        <v>1128</v>
      </c>
      <c r="F2580" s="17">
        <v>120</v>
      </c>
      <c r="G2580" s="90">
        <f t="shared" si="297"/>
        <v>65.41019955654102</v>
      </c>
      <c r="H2580" s="90">
        <f t="shared" si="298"/>
        <v>31.263858093126384</v>
      </c>
      <c r="I2580" s="90">
        <f t="shared" si="299"/>
        <v>3.325942350332594</v>
      </c>
      <c r="J2580" s="24"/>
      <c r="U2580" s="36"/>
      <c r="V2580" s="36"/>
      <c r="W2580" s="36"/>
      <c r="X2580" s="36"/>
      <c r="Y2580" s="36"/>
      <c r="Z2580" s="36"/>
    </row>
    <row r="2581" spans="2:26" ht="15.75" hidden="1">
      <c r="B2581" s="39" t="s">
        <v>144</v>
      </c>
      <c r="C2581" s="19">
        <v>1399</v>
      </c>
      <c r="D2581" s="19">
        <v>914</v>
      </c>
      <c r="E2581" s="19">
        <v>529</v>
      </c>
      <c r="F2581" s="17">
        <v>76</v>
      </c>
      <c r="G2581" s="90">
        <f t="shared" si="297"/>
        <v>65.3323802716226</v>
      </c>
      <c r="H2581" s="90">
        <f t="shared" si="298"/>
        <v>37.81272337383846</v>
      </c>
      <c r="I2581" s="90">
        <f t="shared" si="299"/>
        <v>5.432451751250893</v>
      </c>
      <c r="J2581" s="24"/>
      <c r="U2581" s="36"/>
      <c r="V2581" s="36"/>
      <c r="W2581" s="36"/>
      <c r="X2581" s="36"/>
      <c r="Y2581" s="36"/>
      <c r="Z2581" s="36"/>
    </row>
    <row r="2582" spans="2:26" ht="15.75" hidden="1">
      <c r="B2582" s="39" t="s">
        <v>145</v>
      </c>
      <c r="C2582" s="19">
        <v>267</v>
      </c>
      <c r="D2582" s="19">
        <v>201</v>
      </c>
      <c r="E2582" s="19">
        <v>64</v>
      </c>
      <c r="F2582" s="17">
        <v>2</v>
      </c>
      <c r="G2582" s="90">
        <f t="shared" si="297"/>
        <v>75.28089887640449</v>
      </c>
      <c r="H2582" s="90">
        <f t="shared" si="298"/>
        <v>23.970037453183522</v>
      </c>
      <c r="I2582" s="90">
        <f t="shared" si="299"/>
        <v>0.7490636704119851</v>
      </c>
      <c r="J2582" s="24"/>
      <c r="U2582" s="36"/>
      <c r="V2582" s="36"/>
      <c r="W2582" s="36"/>
      <c r="X2582" s="36"/>
      <c r="Y2582" s="36"/>
      <c r="Z2582" s="36"/>
    </row>
    <row r="2583" spans="2:26" ht="15.75" hidden="1">
      <c r="B2583" s="39" t="s">
        <v>73</v>
      </c>
      <c r="C2583" s="19">
        <v>183</v>
      </c>
      <c r="D2583" s="19">
        <v>92</v>
      </c>
      <c r="E2583" s="19">
        <v>77</v>
      </c>
      <c r="F2583" s="17">
        <v>14</v>
      </c>
      <c r="G2583" s="90">
        <f t="shared" si="297"/>
        <v>50.27322404371585</v>
      </c>
      <c r="H2583" s="90">
        <f t="shared" si="298"/>
        <v>42.07650273224044</v>
      </c>
      <c r="I2583" s="90">
        <f t="shared" si="299"/>
        <v>7.650273224043716</v>
      </c>
      <c r="J2583" s="24"/>
      <c r="U2583" s="36"/>
      <c r="V2583" s="36"/>
      <c r="W2583" s="36"/>
      <c r="X2583" s="36"/>
      <c r="Y2583" s="36"/>
      <c r="Z2583" s="36"/>
    </row>
    <row r="2584" spans="2:26" ht="15.75" hidden="1">
      <c r="B2584" s="39" t="s">
        <v>147</v>
      </c>
      <c r="C2584" s="19">
        <v>824</v>
      </c>
      <c r="D2584" s="19">
        <v>579</v>
      </c>
      <c r="E2584" s="19">
        <v>195</v>
      </c>
      <c r="F2584" s="17">
        <v>50</v>
      </c>
      <c r="G2584" s="90">
        <f t="shared" si="297"/>
        <v>70.26699029126213</v>
      </c>
      <c r="H2584" s="90">
        <f t="shared" si="298"/>
        <v>23.66504854368932</v>
      </c>
      <c r="I2584" s="90">
        <f t="shared" si="299"/>
        <v>6.067961165048544</v>
      </c>
      <c r="J2584" s="24"/>
      <c r="U2584" s="36"/>
      <c r="V2584" s="36"/>
      <c r="W2584" s="36"/>
      <c r="X2584" s="36"/>
      <c r="Y2584" s="36"/>
      <c r="Z2584" s="36"/>
    </row>
    <row r="2585" spans="2:26" ht="15.75" hidden="1">
      <c r="B2585" s="39" t="s">
        <v>148</v>
      </c>
      <c r="C2585" s="19">
        <v>2108</v>
      </c>
      <c r="D2585" s="19">
        <v>1470</v>
      </c>
      <c r="E2585" s="19">
        <v>619</v>
      </c>
      <c r="F2585" s="17">
        <v>19</v>
      </c>
      <c r="G2585" s="90">
        <f t="shared" si="297"/>
        <v>69.73434535104364</v>
      </c>
      <c r="H2585" s="90">
        <f t="shared" si="298"/>
        <v>29.364326375711574</v>
      </c>
      <c r="I2585" s="90">
        <f t="shared" si="299"/>
        <v>0.9013282732447818</v>
      </c>
      <c r="J2585" s="24"/>
      <c r="U2585" s="36"/>
      <c r="V2585" s="36"/>
      <c r="W2585" s="36"/>
      <c r="X2585" s="36"/>
      <c r="Y2585" s="36"/>
      <c r="Z2585" s="36"/>
    </row>
    <row r="2586" spans="2:26" ht="15.75" hidden="1">
      <c r="B2586" s="39" t="s">
        <v>149</v>
      </c>
      <c r="C2586" s="19">
        <v>3081</v>
      </c>
      <c r="D2586" s="19">
        <v>2873</v>
      </c>
      <c r="E2586" s="19">
        <v>164</v>
      </c>
      <c r="F2586" s="17">
        <v>44</v>
      </c>
      <c r="G2586" s="90">
        <f t="shared" si="297"/>
        <v>93.24894514767934</v>
      </c>
      <c r="H2586" s="90">
        <f t="shared" si="298"/>
        <v>5.322947095098994</v>
      </c>
      <c r="I2586" s="90">
        <f t="shared" si="299"/>
        <v>1.4281077572216814</v>
      </c>
      <c r="J2586" s="24"/>
      <c r="U2586" s="36"/>
      <c r="V2586" s="36"/>
      <c r="W2586" s="36"/>
      <c r="X2586" s="36"/>
      <c r="Y2586" s="36"/>
      <c r="Z2586" s="36"/>
    </row>
    <row r="2587" spans="2:26" ht="15.75" hidden="1">
      <c r="B2587" s="39" t="s">
        <v>150</v>
      </c>
      <c r="C2587" s="19">
        <v>1981</v>
      </c>
      <c r="D2587" s="19">
        <v>1448</v>
      </c>
      <c r="E2587" s="19">
        <v>347</v>
      </c>
      <c r="F2587" s="17">
        <v>186</v>
      </c>
      <c r="G2587" s="90">
        <f t="shared" si="297"/>
        <v>73.09439676930843</v>
      </c>
      <c r="H2587" s="90">
        <f t="shared" si="298"/>
        <v>17.51640585562847</v>
      </c>
      <c r="I2587" s="90">
        <f t="shared" si="299"/>
        <v>9.3891973750631</v>
      </c>
      <c r="J2587" s="24"/>
      <c r="U2587" s="36"/>
      <c r="V2587" s="36"/>
      <c r="W2587" s="36"/>
      <c r="X2587" s="36"/>
      <c r="Y2587" s="36"/>
      <c r="Z2587" s="36"/>
    </row>
    <row r="2588" spans="2:26" ht="15.75" hidden="1">
      <c r="B2588" s="39" t="s">
        <v>151</v>
      </c>
      <c r="C2588" s="19">
        <v>392</v>
      </c>
      <c r="D2588" s="19">
        <v>217</v>
      </c>
      <c r="E2588" s="19">
        <v>128</v>
      </c>
      <c r="F2588" s="17">
        <v>47</v>
      </c>
      <c r="G2588" s="90">
        <f t="shared" si="297"/>
        <v>55.35714285714286</v>
      </c>
      <c r="H2588" s="90">
        <f t="shared" si="298"/>
        <v>32.6530612244898</v>
      </c>
      <c r="I2588" s="90">
        <f t="shared" si="299"/>
        <v>11.989795918367346</v>
      </c>
      <c r="J2588" s="24"/>
      <c r="U2588" s="36"/>
      <c r="V2588" s="36"/>
      <c r="W2588" s="36"/>
      <c r="X2588" s="36"/>
      <c r="Y2588" s="36"/>
      <c r="Z2588" s="36"/>
    </row>
    <row r="2589" spans="2:26" ht="15.75" hidden="1">
      <c r="B2589" s="25" t="s">
        <v>177</v>
      </c>
      <c r="C2589" s="15"/>
      <c r="D2589" s="15"/>
      <c r="E2589" s="15"/>
      <c r="F2589" s="15"/>
      <c r="G2589" s="15"/>
      <c r="H2589" s="15"/>
      <c r="I2589" s="15"/>
      <c r="J2589" s="15"/>
      <c r="K2589" s="15"/>
      <c r="L2589" s="25"/>
      <c r="U2589" s="36"/>
      <c r="V2589" s="36"/>
      <c r="W2589" s="36"/>
      <c r="X2589" s="36"/>
      <c r="Y2589" s="36"/>
      <c r="Z2589" s="36"/>
    </row>
    <row r="2590" spans="2:26" s="42" customFormat="1" ht="15.75" hidden="1">
      <c r="B2590" s="25"/>
      <c r="C2590" s="15"/>
      <c r="D2590" s="15"/>
      <c r="E2590" s="15"/>
      <c r="F2590" s="15"/>
      <c r="G2590" s="15"/>
      <c r="H2590" s="15"/>
      <c r="I2590" s="15"/>
      <c r="J2590" s="45"/>
      <c r="K2590" s="45"/>
      <c r="L2590" s="41"/>
      <c r="U2590" s="36"/>
      <c r="V2590" s="36"/>
      <c r="W2590" s="36"/>
      <c r="X2590" s="36"/>
      <c r="Y2590" s="36"/>
      <c r="Z2590" s="36"/>
    </row>
    <row r="2591" spans="2:26" ht="15.75" hidden="1">
      <c r="B2591" s="377" t="s">
        <v>8</v>
      </c>
      <c r="C2591" s="377"/>
      <c r="D2591" s="377"/>
      <c r="E2591" s="377"/>
      <c r="F2591" s="377"/>
      <c r="G2591" s="377"/>
      <c r="H2591" s="377"/>
      <c r="I2591" s="377"/>
      <c r="J2591" s="377"/>
      <c r="K2591" s="377"/>
      <c r="U2591" s="36"/>
      <c r="V2591" s="36"/>
      <c r="W2591" s="36"/>
      <c r="X2591" s="36"/>
      <c r="Y2591" s="36"/>
      <c r="Z2591" s="36"/>
    </row>
    <row r="2592" spans="2:26" ht="15" customHeight="1" hidden="1">
      <c r="B2592" s="35"/>
      <c r="C2592" s="92" t="s">
        <v>48</v>
      </c>
      <c r="D2592" s="92" t="s">
        <v>49</v>
      </c>
      <c r="E2592" s="92" t="s">
        <v>50</v>
      </c>
      <c r="F2592" s="92" t="s">
        <v>51</v>
      </c>
      <c r="G2592" s="92" t="s">
        <v>52</v>
      </c>
      <c r="H2592" s="92" t="s">
        <v>53</v>
      </c>
      <c r="I2592" s="92" t="s">
        <v>54</v>
      </c>
      <c r="J2592" s="24"/>
      <c r="U2592" s="36"/>
      <c r="V2592" s="36"/>
      <c r="W2592" s="36"/>
      <c r="X2592" s="36"/>
      <c r="Y2592" s="36"/>
      <c r="Z2592" s="36"/>
    </row>
    <row r="2593" spans="2:26" ht="15.75" hidden="1">
      <c r="B2593" s="21" t="s">
        <v>74</v>
      </c>
      <c r="C2593" s="50">
        <v>238217</v>
      </c>
      <c r="D2593" s="50">
        <v>145060</v>
      </c>
      <c r="E2593" s="50">
        <v>73286</v>
      </c>
      <c r="F2593" s="88">
        <v>19871</v>
      </c>
      <c r="G2593" s="90">
        <f>D2593/C2593*100</f>
        <v>60.89405877834076</v>
      </c>
      <c r="H2593" s="90">
        <f>E2593/C2593*100</f>
        <v>30.764387092440927</v>
      </c>
      <c r="I2593" s="90">
        <f>F2593/C2593*100</f>
        <v>8.341554129218318</v>
      </c>
      <c r="J2593" s="15"/>
      <c r="K2593" s="15"/>
      <c r="L2593" s="25"/>
      <c r="U2593" s="36"/>
      <c r="V2593" s="36"/>
      <c r="W2593" s="36"/>
      <c r="X2593" s="36"/>
      <c r="Y2593" s="36"/>
      <c r="Z2593" s="36"/>
    </row>
    <row r="2594" spans="2:26" ht="15.75" hidden="1">
      <c r="B2594" s="21" t="s">
        <v>233</v>
      </c>
      <c r="C2594" s="19">
        <f>SUM(C2595:C2608)</f>
        <v>23337</v>
      </c>
      <c r="D2594" s="19">
        <f>SUM(D2595:D2608)</f>
        <v>15650</v>
      </c>
      <c r="E2594" s="19">
        <f>SUM(E2595:E2608)</f>
        <v>6535</v>
      </c>
      <c r="F2594" s="17">
        <f>SUM(F2595:F2608)</f>
        <v>1152</v>
      </c>
      <c r="G2594" s="90">
        <f>D2594/C2594*100</f>
        <v>67.06089043150362</v>
      </c>
      <c r="H2594" s="90">
        <f>E2594/C2594*100</f>
        <v>28.00274242619017</v>
      </c>
      <c r="I2594" s="90">
        <f>F2594/C2594*100</f>
        <v>4.936367142306209</v>
      </c>
      <c r="J2594" s="24"/>
      <c r="U2594" s="36"/>
      <c r="V2594" s="36"/>
      <c r="W2594" s="36"/>
      <c r="X2594" s="36"/>
      <c r="Y2594" s="36"/>
      <c r="Z2594" s="36"/>
    </row>
    <row r="2595" spans="2:26" ht="15" customHeight="1" hidden="1">
      <c r="B2595" s="39" t="s">
        <v>25</v>
      </c>
      <c r="C2595" s="50">
        <v>416</v>
      </c>
      <c r="D2595" s="19">
        <v>335</v>
      </c>
      <c r="E2595" s="19">
        <v>48</v>
      </c>
      <c r="F2595" s="17">
        <v>33</v>
      </c>
      <c r="G2595" s="90">
        <f aca="true" t="shared" si="300" ref="G2595:G2608">D2595/C2595*100</f>
        <v>80.52884615384616</v>
      </c>
      <c r="H2595" s="90">
        <f aca="true" t="shared" si="301" ref="H2595:H2608">E2595/C2595*100</f>
        <v>11.538461538461538</v>
      </c>
      <c r="I2595" s="90">
        <f aca="true" t="shared" si="302" ref="I2595:I2608">F2595/C2595*100</f>
        <v>7.9326923076923075</v>
      </c>
      <c r="J2595" s="24"/>
      <c r="U2595" s="36"/>
      <c r="V2595" s="36"/>
      <c r="W2595" s="36"/>
      <c r="X2595" s="36"/>
      <c r="Y2595" s="36"/>
      <c r="Z2595" s="36"/>
    </row>
    <row r="2596" spans="2:26" ht="15.75" hidden="1">
      <c r="B2596" s="39" t="s">
        <v>180</v>
      </c>
      <c r="C2596" s="50">
        <v>7080</v>
      </c>
      <c r="D2596" s="19">
        <v>5657</v>
      </c>
      <c r="E2596" s="19">
        <v>1342</v>
      </c>
      <c r="F2596" s="17">
        <v>81</v>
      </c>
      <c r="G2596" s="90">
        <f t="shared" si="300"/>
        <v>79.90112994350282</v>
      </c>
      <c r="H2596" s="90">
        <f t="shared" si="301"/>
        <v>18.954802259887003</v>
      </c>
      <c r="I2596" s="90">
        <f t="shared" si="302"/>
        <v>1.1440677966101696</v>
      </c>
      <c r="J2596" s="24"/>
      <c r="U2596" s="36"/>
      <c r="V2596" s="36"/>
      <c r="W2596" s="36"/>
      <c r="X2596" s="36"/>
      <c r="Y2596" s="36"/>
      <c r="Z2596" s="36"/>
    </row>
    <row r="2597" spans="2:26" ht="15.75" hidden="1">
      <c r="B2597" s="39" t="s">
        <v>140</v>
      </c>
      <c r="C2597" s="19">
        <v>802</v>
      </c>
      <c r="D2597" s="19">
        <v>520</v>
      </c>
      <c r="E2597" s="19">
        <v>221</v>
      </c>
      <c r="F2597" s="17">
        <v>61</v>
      </c>
      <c r="G2597" s="90">
        <f t="shared" si="300"/>
        <v>64.83790523690773</v>
      </c>
      <c r="H2597" s="90">
        <f t="shared" si="301"/>
        <v>27.556109725685786</v>
      </c>
      <c r="I2597" s="90">
        <f t="shared" si="302"/>
        <v>7.605985037406484</v>
      </c>
      <c r="J2597" s="24"/>
      <c r="U2597" s="36"/>
      <c r="V2597" s="36"/>
      <c r="W2597" s="36"/>
      <c r="X2597" s="36"/>
      <c r="Y2597" s="36"/>
      <c r="Z2597" s="36"/>
    </row>
    <row r="2598" spans="2:26" ht="15.75" hidden="1">
      <c r="B2598" s="39" t="s">
        <v>141</v>
      </c>
      <c r="C2598" s="19">
        <v>383</v>
      </c>
      <c r="D2598" s="19">
        <v>269</v>
      </c>
      <c r="E2598" s="19">
        <v>95</v>
      </c>
      <c r="F2598" s="17">
        <v>19</v>
      </c>
      <c r="G2598" s="90">
        <f t="shared" si="300"/>
        <v>70.23498694516971</v>
      </c>
      <c r="H2598" s="90">
        <f t="shared" si="301"/>
        <v>24.804177545691903</v>
      </c>
      <c r="I2598" s="90">
        <f t="shared" si="302"/>
        <v>4.960835509138381</v>
      </c>
      <c r="J2598" s="24"/>
      <c r="U2598" s="36"/>
      <c r="V2598" s="36"/>
      <c r="W2598" s="36"/>
      <c r="X2598" s="36"/>
      <c r="Y2598" s="36"/>
      <c r="Z2598" s="36"/>
    </row>
    <row r="2599" spans="2:26" ht="15.75" hidden="1">
      <c r="B2599" s="39" t="s">
        <v>142</v>
      </c>
      <c r="C2599" s="19">
        <v>700</v>
      </c>
      <c r="D2599" s="19">
        <v>321</v>
      </c>
      <c r="E2599" s="19">
        <v>360</v>
      </c>
      <c r="F2599" s="17">
        <v>19</v>
      </c>
      <c r="G2599" s="90">
        <f t="shared" si="300"/>
        <v>45.857142857142854</v>
      </c>
      <c r="H2599" s="90">
        <f t="shared" si="301"/>
        <v>51.42857142857142</v>
      </c>
      <c r="I2599" s="90">
        <f t="shared" si="302"/>
        <v>2.7142857142857144</v>
      </c>
      <c r="J2599" s="24"/>
      <c r="U2599" s="36"/>
      <c r="V2599" s="36"/>
      <c r="W2599" s="36"/>
      <c r="X2599" s="36"/>
      <c r="Y2599" s="36"/>
      <c r="Z2599" s="36"/>
    </row>
    <row r="2600" spans="2:26" ht="15.75" hidden="1">
      <c r="B2600" s="39" t="s">
        <v>69</v>
      </c>
      <c r="C2600" s="19">
        <v>3744</v>
      </c>
      <c r="D2600" s="19">
        <v>2222</v>
      </c>
      <c r="E2600" s="19">
        <v>1408</v>
      </c>
      <c r="F2600" s="17">
        <v>114</v>
      </c>
      <c r="G2600" s="90">
        <f t="shared" si="300"/>
        <v>59.348290598290596</v>
      </c>
      <c r="H2600" s="90">
        <f t="shared" si="301"/>
        <v>37.60683760683761</v>
      </c>
      <c r="I2600" s="90">
        <f t="shared" si="302"/>
        <v>3.0448717948717947</v>
      </c>
      <c r="J2600" s="24"/>
      <c r="U2600" s="36"/>
      <c r="V2600" s="36"/>
      <c r="W2600" s="36"/>
      <c r="X2600" s="36"/>
      <c r="Y2600" s="36"/>
      <c r="Z2600" s="36"/>
    </row>
    <row r="2601" spans="2:26" ht="15.75" hidden="1">
      <c r="B2601" s="39" t="s">
        <v>144</v>
      </c>
      <c r="C2601" s="19">
        <v>1519</v>
      </c>
      <c r="D2601" s="19">
        <v>914</v>
      </c>
      <c r="E2601" s="19">
        <v>529</v>
      </c>
      <c r="F2601" s="17">
        <v>76</v>
      </c>
      <c r="G2601" s="90">
        <f t="shared" si="300"/>
        <v>60.17116524028966</v>
      </c>
      <c r="H2601" s="90">
        <f t="shared" si="301"/>
        <v>34.825543120473995</v>
      </c>
      <c r="I2601" s="90">
        <f t="shared" si="302"/>
        <v>5.003291639236339</v>
      </c>
      <c r="J2601" s="24"/>
      <c r="U2601" s="36"/>
      <c r="V2601" s="36"/>
      <c r="W2601" s="36"/>
      <c r="X2601" s="36"/>
      <c r="Y2601" s="36"/>
      <c r="Z2601" s="36"/>
    </row>
    <row r="2602" spans="2:26" ht="15.75" hidden="1">
      <c r="B2602" s="39" t="s">
        <v>145</v>
      </c>
      <c r="C2602" s="19">
        <v>285</v>
      </c>
      <c r="D2602" s="19">
        <v>207</v>
      </c>
      <c r="E2602" s="19">
        <v>77</v>
      </c>
      <c r="F2602" s="17">
        <v>1</v>
      </c>
      <c r="G2602" s="90">
        <f t="shared" si="300"/>
        <v>72.63157894736842</v>
      </c>
      <c r="H2602" s="90">
        <f t="shared" si="301"/>
        <v>27.017543859649123</v>
      </c>
      <c r="I2602" s="90">
        <f t="shared" si="302"/>
        <v>0.3508771929824561</v>
      </c>
      <c r="J2602" s="24"/>
      <c r="U2602" s="36"/>
      <c r="V2602" s="36"/>
      <c r="W2602" s="36"/>
      <c r="X2602" s="36"/>
      <c r="Y2602" s="36"/>
      <c r="Z2602" s="36"/>
    </row>
    <row r="2603" spans="2:26" ht="15.75" hidden="1">
      <c r="B2603" s="39" t="s">
        <v>73</v>
      </c>
      <c r="C2603" s="19">
        <v>131</v>
      </c>
      <c r="D2603" s="19">
        <v>59</v>
      </c>
      <c r="E2603" s="19">
        <v>67</v>
      </c>
      <c r="F2603" s="17">
        <v>5</v>
      </c>
      <c r="G2603" s="90">
        <f t="shared" si="300"/>
        <v>45.038167938931295</v>
      </c>
      <c r="H2603" s="90">
        <f t="shared" si="301"/>
        <v>51.14503816793893</v>
      </c>
      <c r="I2603" s="90">
        <f t="shared" si="302"/>
        <v>3.816793893129771</v>
      </c>
      <c r="J2603" s="24"/>
      <c r="U2603" s="36"/>
      <c r="V2603" s="36"/>
      <c r="W2603" s="36"/>
      <c r="X2603" s="36"/>
      <c r="Y2603" s="36"/>
      <c r="Z2603" s="36"/>
    </row>
    <row r="2604" spans="2:26" ht="15.75" hidden="1">
      <c r="B2604" s="39" t="s">
        <v>147</v>
      </c>
      <c r="C2604" s="19">
        <v>811</v>
      </c>
      <c r="D2604" s="19">
        <v>598</v>
      </c>
      <c r="E2604" s="19">
        <v>179</v>
      </c>
      <c r="F2604" s="17">
        <v>34</v>
      </c>
      <c r="G2604" s="90">
        <f t="shared" si="300"/>
        <v>73.73612823674476</v>
      </c>
      <c r="H2604" s="90">
        <f t="shared" si="301"/>
        <v>22.071516646115906</v>
      </c>
      <c r="I2604" s="90">
        <f t="shared" si="302"/>
        <v>4.192355117139334</v>
      </c>
      <c r="J2604" s="24"/>
      <c r="U2604" s="36"/>
      <c r="V2604" s="36"/>
      <c r="W2604" s="36"/>
      <c r="X2604" s="36"/>
      <c r="Y2604" s="36"/>
      <c r="Z2604" s="36"/>
    </row>
    <row r="2605" spans="2:26" ht="15.75" hidden="1">
      <c r="B2605" s="39" t="s">
        <v>148</v>
      </c>
      <c r="C2605" s="19">
        <v>2102</v>
      </c>
      <c r="D2605" s="19">
        <v>1382</v>
      </c>
      <c r="E2605" s="19">
        <v>701</v>
      </c>
      <c r="F2605" s="17">
        <v>19</v>
      </c>
      <c r="G2605" s="90">
        <f t="shared" si="300"/>
        <v>65.74690770694576</v>
      </c>
      <c r="H2605" s="90">
        <f t="shared" si="301"/>
        <v>33.34919124643197</v>
      </c>
      <c r="I2605" s="90">
        <f t="shared" si="302"/>
        <v>0.9039010466222646</v>
      </c>
      <c r="J2605" s="24"/>
      <c r="U2605" s="36"/>
      <c r="V2605" s="36"/>
      <c r="W2605" s="36"/>
      <c r="X2605" s="36"/>
      <c r="Y2605" s="36"/>
      <c r="Z2605" s="36"/>
    </row>
    <row r="2606" spans="2:26" ht="15.75" hidden="1">
      <c r="B2606" s="39" t="s">
        <v>149</v>
      </c>
      <c r="C2606" s="19">
        <v>3074</v>
      </c>
      <c r="D2606" s="19">
        <v>1810</v>
      </c>
      <c r="E2606" s="19">
        <v>800</v>
      </c>
      <c r="F2606" s="17">
        <v>464</v>
      </c>
      <c r="G2606" s="90">
        <f t="shared" si="300"/>
        <v>58.88093689004555</v>
      </c>
      <c r="H2606" s="90">
        <f t="shared" si="301"/>
        <v>26.024723487312944</v>
      </c>
      <c r="I2606" s="90">
        <f t="shared" si="302"/>
        <v>15.09433962264151</v>
      </c>
      <c r="J2606" s="24"/>
      <c r="U2606" s="36"/>
      <c r="V2606" s="36"/>
      <c r="W2606" s="36"/>
      <c r="X2606" s="36"/>
      <c r="Y2606" s="36"/>
      <c r="Z2606" s="36"/>
    </row>
    <row r="2607" spans="2:26" ht="15.75" hidden="1">
      <c r="B2607" s="39" t="s">
        <v>150</v>
      </c>
      <c r="C2607" s="19">
        <v>1946</v>
      </c>
      <c r="D2607" s="19">
        <v>1165</v>
      </c>
      <c r="E2607" s="19">
        <v>596</v>
      </c>
      <c r="F2607" s="17">
        <v>185</v>
      </c>
      <c r="G2607" s="90">
        <f t="shared" si="300"/>
        <v>59.86639260020555</v>
      </c>
      <c r="H2607" s="90">
        <f t="shared" si="301"/>
        <v>30.62692702980473</v>
      </c>
      <c r="I2607" s="90">
        <f t="shared" si="302"/>
        <v>9.506680369989724</v>
      </c>
      <c r="J2607" s="24"/>
      <c r="U2607" s="36"/>
      <c r="V2607" s="36"/>
      <c r="W2607" s="36"/>
      <c r="X2607" s="36"/>
      <c r="Y2607" s="36"/>
      <c r="Z2607" s="36"/>
    </row>
    <row r="2608" spans="2:26" ht="15.75" hidden="1">
      <c r="B2608" s="39" t="s">
        <v>151</v>
      </c>
      <c r="C2608" s="19">
        <v>344</v>
      </c>
      <c r="D2608" s="19">
        <v>191</v>
      </c>
      <c r="E2608" s="19">
        <v>112</v>
      </c>
      <c r="F2608" s="17">
        <v>41</v>
      </c>
      <c r="G2608" s="90">
        <f t="shared" si="300"/>
        <v>55.52325581395349</v>
      </c>
      <c r="H2608" s="90">
        <f t="shared" si="301"/>
        <v>32.55813953488372</v>
      </c>
      <c r="I2608" s="90">
        <f t="shared" si="302"/>
        <v>11.918604651162791</v>
      </c>
      <c r="J2608" s="24"/>
      <c r="U2608" s="36"/>
      <c r="V2608" s="36"/>
      <c r="W2608" s="36"/>
      <c r="X2608" s="36"/>
      <c r="Y2608" s="36"/>
      <c r="Z2608" s="36"/>
    </row>
    <row r="2609" spans="2:26" ht="15.75" hidden="1">
      <c r="B2609" s="25" t="s">
        <v>177</v>
      </c>
      <c r="C2609" s="15"/>
      <c r="D2609" s="15"/>
      <c r="E2609" s="15"/>
      <c r="F2609" s="15"/>
      <c r="G2609" s="15"/>
      <c r="H2609" s="15"/>
      <c r="I2609" s="15"/>
      <c r="J2609" s="15"/>
      <c r="K2609" s="15"/>
      <c r="L2609" s="25"/>
      <c r="U2609" s="36"/>
      <c r="V2609" s="36"/>
      <c r="W2609" s="36"/>
      <c r="X2609" s="36"/>
      <c r="Y2609" s="36"/>
      <c r="Z2609" s="36"/>
    </row>
    <row r="2610" spans="2:26" s="42" customFormat="1" ht="15.75" hidden="1">
      <c r="B2610" s="25"/>
      <c r="C2610" s="15"/>
      <c r="D2610" s="15"/>
      <c r="E2610" s="15"/>
      <c r="F2610" s="15"/>
      <c r="G2610" s="15"/>
      <c r="H2610" s="15"/>
      <c r="I2610" s="15"/>
      <c r="J2610" s="45"/>
      <c r="K2610" s="45"/>
      <c r="L2610" s="41"/>
      <c r="U2610" s="36"/>
      <c r="V2610" s="36"/>
      <c r="W2610" s="36"/>
      <c r="X2610" s="36"/>
      <c r="Y2610" s="36"/>
      <c r="Z2610" s="36"/>
    </row>
    <row r="2611" spans="2:26" ht="15.75" hidden="1">
      <c r="B2611" s="337" t="s">
        <v>7</v>
      </c>
      <c r="C2611" s="337"/>
      <c r="D2611" s="337"/>
      <c r="E2611" s="337"/>
      <c r="F2611" s="337"/>
      <c r="G2611" s="337"/>
      <c r="H2611" s="337"/>
      <c r="I2611" s="337"/>
      <c r="J2611" s="337"/>
      <c r="K2611" s="337"/>
      <c r="U2611" s="36"/>
      <c r="V2611" s="36"/>
      <c r="W2611" s="36"/>
      <c r="X2611" s="36"/>
      <c r="Y2611" s="36"/>
      <c r="Z2611" s="36"/>
    </row>
    <row r="2612" spans="2:26" ht="15" customHeight="1" hidden="1">
      <c r="B2612" s="35"/>
      <c r="C2612" s="92" t="s">
        <v>48</v>
      </c>
      <c r="D2612" s="92" t="s">
        <v>49</v>
      </c>
      <c r="E2612" s="92" t="s">
        <v>50</v>
      </c>
      <c r="F2612" s="92" t="s">
        <v>51</v>
      </c>
      <c r="G2612" s="92" t="s">
        <v>52</v>
      </c>
      <c r="H2612" s="92" t="s">
        <v>53</v>
      </c>
      <c r="I2612" s="92" t="s">
        <v>54</v>
      </c>
      <c r="J2612" s="24"/>
      <c r="U2612" s="36"/>
      <c r="V2612" s="36"/>
      <c r="W2612" s="36"/>
      <c r="X2612" s="36"/>
      <c r="Y2612" s="36"/>
      <c r="Z2612" s="36"/>
    </row>
    <row r="2613" spans="2:26" ht="15.75" hidden="1">
      <c r="B2613" s="21" t="s">
        <v>74</v>
      </c>
      <c r="C2613" s="50">
        <v>233019</v>
      </c>
      <c r="D2613" s="50">
        <v>133081</v>
      </c>
      <c r="E2613" s="50">
        <v>83052</v>
      </c>
      <c r="F2613" s="88">
        <v>16886</v>
      </c>
      <c r="G2613" s="90">
        <f>D2613/C2613*100</f>
        <v>57.11165183954956</v>
      </c>
      <c r="H2613" s="90">
        <f>E2613/C2613*100</f>
        <v>35.64172878606466</v>
      </c>
      <c r="I2613" s="90">
        <f>F2613/C2613*100</f>
        <v>7.246619374385779</v>
      </c>
      <c r="J2613" s="15"/>
      <c r="K2613" s="15"/>
      <c r="L2613" s="25"/>
      <c r="U2613" s="36"/>
      <c r="V2613" s="36"/>
      <c r="W2613" s="36"/>
      <c r="X2613" s="36"/>
      <c r="Y2613" s="36"/>
      <c r="Z2613" s="36"/>
    </row>
    <row r="2614" spans="2:26" ht="15.75" hidden="1">
      <c r="B2614" s="21" t="s">
        <v>233</v>
      </c>
      <c r="C2614" s="19">
        <f>SUM(C2615:C2628)</f>
        <v>22261</v>
      </c>
      <c r="D2614" s="19">
        <f>SUM(D2615:D2628)</f>
        <v>14307</v>
      </c>
      <c r="E2614" s="19">
        <f>SUM(E2615:E2628)</f>
        <v>7043</v>
      </c>
      <c r="F2614" s="17">
        <f>SUM(F2615:F2628)</f>
        <v>911</v>
      </c>
      <c r="G2614" s="90">
        <f>D2614/C2614*100</f>
        <v>64.26934998427744</v>
      </c>
      <c r="H2614" s="90">
        <f>E2614/C2614*100</f>
        <v>31.638291181887606</v>
      </c>
      <c r="I2614" s="90">
        <f>F2614/C2614*100</f>
        <v>4.092358833834958</v>
      </c>
      <c r="J2614" s="24"/>
      <c r="U2614" s="36"/>
      <c r="V2614" s="36"/>
      <c r="W2614" s="36"/>
      <c r="X2614" s="36"/>
      <c r="Y2614" s="36"/>
      <c r="Z2614" s="36"/>
    </row>
    <row r="2615" spans="2:26" ht="15" customHeight="1" hidden="1">
      <c r="B2615" s="39" t="s">
        <v>25</v>
      </c>
      <c r="C2615" s="50">
        <v>412</v>
      </c>
      <c r="D2615" s="19">
        <v>300</v>
      </c>
      <c r="E2615" s="19">
        <v>57</v>
      </c>
      <c r="F2615" s="17">
        <v>55</v>
      </c>
      <c r="G2615" s="90">
        <f aca="true" t="shared" si="303" ref="G2615:G2628">D2615/C2615*100</f>
        <v>72.81553398058253</v>
      </c>
      <c r="H2615" s="90">
        <f aca="true" t="shared" si="304" ref="H2615:H2628">E2615/C2615*100</f>
        <v>13.834951456310678</v>
      </c>
      <c r="I2615" s="90">
        <f aca="true" t="shared" si="305" ref="I2615:I2628">F2615/C2615*100</f>
        <v>13.349514563106796</v>
      </c>
      <c r="J2615" s="24"/>
      <c r="U2615" s="36"/>
      <c r="V2615" s="36"/>
      <c r="W2615" s="36"/>
      <c r="X2615" s="36"/>
      <c r="Y2615" s="36"/>
      <c r="Z2615" s="36"/>
    </row>
    <row r="2616" spans="2:26" ht="15.75" hidden="1">
      <c r="B2616" s="39" t="s">
        <v>180</v>
      </c>
      <c r="C2616" s="50">
        <v>6696</v>
      </c>
      <c r="D2616" s="19">
        <v>5050</v>
      </c>
      <c r="E2616" s="19">
        <v>1508</v>
      </c>
      <c r="F2616" s="17">
        <v>138</v>
      </c>
      <c r="G2616" s="90">
        <f t="shared" si="303"/>
        <v>75.41816009557945</v>
      </c>
      <c r="H2616" s="90">
        <f t="shared" si="304"/>
        <v>22.520908004778974</v>
      </c>
      <c r="I2616" s="90">
        <f t="shared" si="305"/>
        <v>2.0609318996415773</v>
      </c>
      <c r="J2616" s="24"/>
      <c r="U2616" s="36"/>
      <c r="V2616" s="36"/>
      <c r="W2616" s="36"/>
      <c r="X2616" s="36"/>
      <c r="Y2616" s="36"/>
      <c r="Z2616" s="36"/>
    </row>
    <row r="2617" spans="2:26" ht="15.75" hidden="1">
      <c r="B2617" s="39" t="s">
        <v>140</v>
      </c>
      <c r="C2617" s="19">
        <v>759</v>
      </c>
      <c r="D2617" s="19">
        <v>454</v>
      </c>
      <c r="E2617" s="19">
        <v>266</v>
      </c>
      <c r="F2617" s="17">
        <v>39</v>
      </c>
      <c r="G2617" s="90">
        <f t="shared" si="303"/>
        <v>59.81554677206851</v>
      </c>
      <c r="H2617" s="90">
        <f t="shared" si="304"/>
        <v>35.046113306982875</v>
      </c>
      <c r="I2617" s="90">
        <f t="shared" si="305"/>
        <v>5.138339920948617</v>
      </c>
      <c r="J2617" s="24"/>
      <c r="U2617" s="36"/>
      <c r="V2617" s="36"/>
      <c r="W2617" s="36"/>
      <c r="X2617" s="36"/>
      <c r="Y2617" s="36"/>
      <c r="Z2617" s="36"/>
    </row>
    <row r="2618" spans="2:26" ht="15.75" hidden="1">
      <c r="B2618" s="39" t="s">
        <v>141</v>
      </c>
      <c r="C2618" s="19">
        <v>393</v>
      </c>
      <c r="D2618" s="19">
        <v>253</v>
      </c>
      <c r="E2618" s="19">
        <v>125</v>
      </c>
      <c r="F2618" s="17">
        <v>15</v>
      </c>
      <c r="G2618" s="90">
        <f t="shared" si="303"/>
        <v>64.3765903307888</v>
      </c>
      <c r="H2618" s="90">
        <f t="shared" si="304"/>
        <v>31.806615776081426</v>
      </c>
      <c r="I2618" s="90">
        <f t="shared" si="305"/>
        <v>3.816793893129771</v>
      </c>
      <c r="J2618" s="24"/>
      <c r="U2618" s="36"/>
      <c r="V2618" s="36"/>
      <c r="W2618" s="36"/>
      <c r="X2618" s="36"/>
      <c r="Y2618" s="36"/>
      <c r="Z2618" s="36"/>
    </row>
    <row r="2619" spans="2:26" ht="15.75" hidden="1">
      <c r="B2619" s="39" t="s">
        <v>142</v>
      </c>
      <c r="C2619" s="19">
        <v>710</v>
      </c>
      <c r="D2619" s="19">
        <v>284</v>
      </c>
      <c r="E2619" s="19">
        <v>421</v>
      </c>
      <c r="F2619" s="17">
        <v>5</v>
      </c>
      <c r="G2619" s="90">
        <f t="shared" si="303"/>
        <v>40</v>
      </c>
      <c r="H2619" s="90">
        <f t="shared" si="304"/>
        <v>59.29577464788732</v>
      </c>
      <c r="I2619" s="90">
        <f t="shared" si="305"/>
        <v>0.7042253521126761</v>
      </c>
      <c r="J2619" s="24"/>
      <c r="U2619" s="36"/>
      <c r="V2619" s="36"/>
      <c r="W2619" s="36"/>
      <c r="X2619" s="36"/>
      <c r="Y2619" s="36"/>
      <c r="Z2619" s="36"/>
    </row>
    <row r="2620" spans="2:26" ht="15.75" hidden="1">
      <c r="B2620" s="39" t="s">
        <v>69</v>
      </c>
      <c r="C2620" s="19">
        <v>3495</v>
      </c>
      <c r="D2620" s="19">
        <v>1957</v>
      </c>
      <c r="E2620" s="19">
        <v>1458</v>
      </c>
      <c r="F2620" s="17">
        <v>80</v>
      </c>
      <c r="G2620" s="90">
        <f t="shared" si="303"/>
        <v>55.99427753934192</v>
      </c>
      <c r="H2620" s="90">
        <f t="shared" si="304"/>
        <v>41.71673819742489</v>
      </c>
      <c r="I2620" s="90">
        <f t="shared" si="305"/>
        <v>2.28898426323319</v>
      </c>
      <c r="J2620" s="24"/>
      <c r="U2620" s="36"/>
      <c r="V2620" s="36"/>
      <c r="W2620" s="36"/>
      <c r="X2620" s="36"/>
      <c r="Y2620" s="36"/>
      <c r="Z2620" s="36"/>
    </row>
    <row r="2621" spans="2:26" ht="15.75" hidden="1">
      <c r="B2621" s="39" t="s">
        <v>144</v>
      </c>
      <c r="C2621" s="19">
        <v>1383</v>
      </c>
      <c r="D2621" s="19">
        <v>765</v>
      </c>
      <c r="E2621" s="19">
        <v>545</v>
      </c>
      <c r="F2621" s="17">
        <v>73</v>
      </c>
      <c r="G2621" s="90">
        <f t="shared" si="303"/>
        <v>55.31453362255966</v>
      </c>
      <c r="H2621" s="90">
        <f t="shared" si="304"/>
        <v>39.40708604483008</v>
      </c>
      <c r="I2621" s="90">
        <f t="shared" si="305"/>
        <v>5.278380332610268</v>
      </c>
      <c r="J2621" s="24"/>
      <c r="U2621" s="36"/>
      <c r="V2621" s="36"/>
      <c r="W2621" s="36"/>
      <c r="X2621" s="36"/>
      <c r="Y2621" s="36"/>
      <c r="Z2621" s="36"/>
    </row>
    <row r="2622" spans="2:26" ht="15.75" hidden="1">
      <c r="B2622" s="39" t="s">
        <v>145</v>
      </c>
      <c r="C2622" s="19">
        <v>243</v>
      </c>
      <c r="D2622" s="19">
        <v>171</v>
      </c>
      <c r="E2622" s="19">
        <v>68</v>
      </c>
      <c r="F2622" s="17">
        <v>4</v>
      </c>
      <c r="G2622" s="90">
        <f t="shared" si="303"/>
        <v>70.37037037037037</v>
      </c>
      <c r="H2622" s="90">
        <f t="shared" si="304"/>
        <v>27.983539094650205</v>
      </c>
      <c r="I2622" s="90">
        <f t="shared" si="305"/>
        <v>1.646090534979424</v>
      </c>
      <c r="J2622" s="24"/>
      <c r="U2622" s="36"/>
      <c r="V2622" s="36"/>
      <c r="W2622" s="36"/>
      <c r="X2622" s="36"/>
      <c r="Y2622" s="36"/>
      <c r="Z2622" s="36"/>
    </row>
    <row r="2623" spans="2:26" ht="15.75" hidden="1">
      <c r="B2623" s="39" t="s">
        <v>73</v>
      </c>
      <c r="C2623" s="19">
        <v>111</v>
      </c>
      <c r="D2623" s="19">
        <v>52</v>
      </c>
      <c r="E2623" s="19">
        <v>43</v>
      </c>
      <c r="F2623" s="17">
        <v>16</v>
      </c>
      <c r="G2623" s="90">
        <f t="shared" si="303"/>
        <v>46.846846846846844</v>
      </c>
      <c r="H2623" s="90">
        <f t="shared" si="304"/>
        <v>38.73873873873874</v>
      </c>
      <c r="I2623" s="90">
        <f t="shared" si="305"/>
        <v>14.414414414414415</v>
      </c>
      <c r="J2623" s="24"/>
      <c r="U2623" s="36"/>
      <c r="V2623" s="36"/>
      <c r="W2623" s="36"/>
      <c r="X2623" s="36"/>
      <c r="Y2623" s="36"/>
      <c r="Z2623" s="36"/>
    </row>
    <row r="2624" spans="2:26" ht="15.75" hidden="1">
      <c r="B2624" s="39" t="s">
        <v>147</v>
      </c>
      <c r="C2624" s="19">
        <v>650</v>
      </c>
      <c r="D2624" s="19">
        <v>429</v>
      </c>
      <c r="E2624" s="19">
        <v>157</v>
      </c>
      <c r="F2624" s="17">
        <v>64</v>
      </c>
      <c r="G2624" s="90">
        <f t="shared" si="303"/>
        <v>66</v>
      </c>
      <c r="H2624" s="90">
        <f t="shared" si="304"/>
        <v>24.153846153846153</v>
      </c>
      <c r="I2624" s="90">
        <f t="shared" si="305"/>
        <v>9.846153846153847</v>
      </c>
      <c r="J2624" s="24"/>
      <c r="U2624" s="36"/>
      <c r="V2624" s="36"/>
      <c r="W2624" s="36"/>
      <c r="X2624" s="36"/>
      <c r="Y2624" s="36"/>
      <c r="Z2624" s="36"/>
    </row>
    <row r="2625" spans="2:26" ht="15.75" hidden="1">
      <c r="B2625" s="39" t="s">
        <v>148</v>
      </c>
      <c r="C2625" s="19">
        <v>2024</v>
      </c>
      <c r="D2625" s="19">
        <v>1312</v>
      </c>
      <c r="E2625" s="19">
        <v>692</v>
      </c>
      <c r="F2625" s="17">
        <v>20</v>
      </c>
      <c r="G2625" s="90">
        <f t="shared" si="303"/>
        <v>64.82213438735178</v>
      </c>
      <c r="H2625" s="90">
        <f t="shared" si="304"/>
        <v>34.18972332015811</v>
      </c>
      <c r="I2625" s="90">
        <f t="shared" si="305"/>
        <v>0.9881422924901186</v>
      </c>
      <c r="J2625" s="24"/>
      <c r="U2625" s="36"/>
      <c r="V2625" s="36"/>
      <c r="W2625" s="36"/>
      <c r="X2625" s="36"/>
      <c r="Y2625" s="36"/>
      <c r="Z2625" s="36"/>
    </row>
    <row r="2626" spans="2:26" ht="15.75" hidden="1">
      <c r="B2626" s="39" t="s">
        <v>149</v>
      </c>
      <c r="C2626" s="19">
        <v>3096</v>
      </c>
      <c r="D2626" s="19">
        <v>1896</v>
      </c>
      <c r="E2626" s="19">
        <v>840</v>
      </c>
      <c r="F2626" s="17">
        <v>360</v>
      </c>
      <c r="G2626" s="90">
        <f t="shared" si="303"/>
        <v>61.240310077519375</v>
      </c>
      <c r="H2626" s="90">
        <f t="shared" si="304"/>
        <v>27.131782945736433</v>
      </c>
      <c r="I2626" s="90">
        <f t="shared" si="305"/>
        <v>11.627906976744185</v>
      </c>
      <c r="J2626" s="24"/>
      <c r="U2626" s="36"/>
      <c r="V2626" s="36"/>
      <c r="W2626" s="36"/>
      <c r="X2626" s="36"/>
      <c r="Y2626" s="36"/>
      <c r="Z2626" s="36"/>
    </row>
    <row r="2627" spans="2:26" ht="15.75" hidden="1">
      <c r="B2627" s="39" t="s">
        <v>150</v>
      </c>
      <c r="C2627" s="19">
        <v>1972</v>
      </c>
      <c r="D2627" s="19">
        <v>1193</v>
      </c>
      <c r="E2627" s="19">
        <v>768</v>
      </c>
      <c r="F2627" s="17">
        <v>11</v>
      </c>
      <c r="G2627" s="90">
        <f t="shared" si="303"/>
        <v>60.496957403651116</v>
      </c>
      <c r="H2627" s="90">
        <f t="shared" si="304"/>
        <v>38.94523326572008</v>
      </c>
      <c r="I2627" s="90">
        <f t="shared" si="305"/>
        <v>0.5578093306288032</v>
      </c>
      <c r="J2627" s="24"/>
      <c r="U2627" s="36"/>
      <c r="V2627" s="36"/>
      <c r="W2627" s="36"/>
      <c r="X2627" s="36"/>
      <c r="Y2627" s="36"/>
      <c r="Z2627" s="36"/>
    </row>
    <row r="2628" spans="2:26" ht="15.75" hidden="1">
      <c r="B2628" s="39" t="s">
        <v>151</v>
      </c>
      <c r="C2628" s="19">
        <v>317</v>
      </c>
      <c r="D2628" s="19">
        <v>191</v>
      </c>
      <c r="E2628" s="19">
        <v>95</v>
      </c>
      <c r="F2628" s="17">
        <v>31</v>
      </c>
      <c r="G2628" s="90">
        <f t="shared" si="303"/>
        <v>60.252365930599375</v>
      </c>
      <c r="H2628" s="90">
        <f t="shared" si="304"/>
        <v>29.96845425867508</v>
      </c>
      <c r="I2628" s="90">
        <f t="shared" si="305"/>
        <v>9.779179810725552</v>
      </c>
      <c r="J2628" s="24"/>
      <c r="U2628" s="36"/>
      <c r="V2628" s="36"/>
      <c r="W2628" s="36"/>
      <c r="X2628" s="36"/>
      <c r="Y2628" s="36"/>
      <c r="Z2628" s="36"/>
    </row>
    <row r="2629" spans="2:26" ht="15.75" hidden="1">
      <c r="B2629" s="25" t="s">
        <v>177</v>
      </c>
      <c r="C2629" s="15"/>
      <c r="D2629" s="15"/>
      <c r="E2629" s="15"/>
      <c r="F2629" s="15"/>
      <c r="G2629" s="15"/>
      <c r="H2629" s="15"/>
      <c r="I2629" s="15"/>
      <c r="J2629" s="15"/>
      <c r="K2629" s="15"/>
      <c r="L2629" s="25"/>
      <c r="U2629" s="36"/>
      <c r="V2629" s="36"/>
      <c r="W2629" s="36"/>
      <c r="X2629" s="36"/>
      <c r="Y2629" s="36"/>
      <c r="Z2629" s="36"/>
    </row>
    <row r="2630" spans="2:26" s="42" customFormat="1" ht="15.75" hidden="1">
      <c r="B2630" s="25"/>
      <c r="C2630" s="15"/>
      <c r="D2630" s="15"/>
      <c r="E2630" s="15"/>
      <c r="F2630" s="15"/>
      <c r="G2630" s="15"/>
      <c r="H2630" s="15"/>
      <c r="I2630" s="15"/>
      <c r="J2630" s="45"/>
      <c r="K2630" s="45"/>
      <c r="L2630" s="41"/>
      <c r="U2630" s="36"/>
      <c r="V2630" s="36"/>
      <c r="W2630" s="36"/>
      <c r="X2630" s="36"/>
      <c r="Y2630" s="36"/>
      <c r="Z2630" s="36"/>
    </row>
    <row r="2631" spans="2:26" ht="15.75" hidden="1">
      <c r="B2631" s="337" t="s">
        <v>6</v>
      </c>
      <c r="C2631" s="337"/>
      <c r="D2631" s="337"/>
      <c r="E2631" s="337"/>
      <c r="F2631" s="337"/>
      <c r="G2631" s="337"/>
      <c r="H2631" s="337"/>
      <c r="I2631" s="337"/>
      <c r="J2631" s="337"/>
      <c r="K2631" s="337"/>
      <c r="U2631" s="36"/>
      <c r="V2631" s="36"/>
      <c r="W2631" s="36"/>
      <c r="X2631" s="36"/>
      <c r="Y2631" s="36"/>
      <c r="Z2631" s="36"/>
    </row>
    <row r="2632" spans="2:26" ht="15" customHeight="1" hidden="1">
      <c r="B2632" s="35"/>
      <c r="C2632" s="22" t="s">
        <v>48</v>
      </c>
      <c r="D2632" s="22" t="s">
        <v>49</v>
      </c>
      <c r="E2632" s="22" t="s">
        <v>50</v>
      </c>
      <c r="F2632" s="22" t="s">
        <v>51</v>
      </c>
      <c r="G2632" s="22" t="s">
        <v>52</v>
      </c>
      <c r="H2632" s="22" t="s">
        <v>53</v>
      </c>
      <c r="I2632" s="22" t="s">
        <v>54</v>
      </c>
      <c r="J2632" s="24"/>
      <c r="U2632" s="36"/>
      <c r="V2632" s="36"/>
      <c r="W2632" s="36"/>
      <c r="X2632" s="36"/>
      <c r="Y2632" s="36"/>
      <c r="Z2632" s="36"/>
    </row>
    <row r="2633" spans="2:26" ht="15.75" hidden="1">
      <c r="B2633" s="21" t="s">
        <v>74</v>
      </c>
      <c r="C2633" s="50">
        <v>221312</v>
      </c>
      <c r="D2633" s="50">
        <v>117234</v>
      </c>
      <c r="E2633" s="50">
        <v>91084</v>
      </c>
      <c r="F2633" s="88">
        <v>12994</v>
      </c>
      <c r="G2633" s="90">
        <f>D2633/C2633*100</f>
        <v>52.97227443609023</v>
      </c>
      <c r="H2633" s="90">
        <f>E2633/C2633*100</f>
        <v>41.15637651821862</v>
      </c>
      <c r="I2633" s="90">
        <f>F2633/C2633*100</f>
        <v>5.871349045691151</v>
      </c>
      <c r="J2633" s="15"/>
      <c r="K2633" s="15"/>
      <c r="L2633" s="25"/>
      <c r="U2633" s="36"/>
      <c r="V2633" s="36"/>
      <c r="W2633" s="36"/>
      <c r="X2633" s="36"/>
      <c r="Y2633" s="36"/>
      <c r="Z2633" s="36"/>
    </row>
    <row r="2634" spans="2:26" ht="15.75" hidden="1">
      <c r="B2634" s="21" t="s">
        <v>233</v>
      </c>
      <c r="C2634" s="19">
        <f>SUM(C2635:C2648)</f>
        <v>21131</v>
      </c>
      <c r="D2634" s="19">
        <f>SUM(D2635:D2648)</f>
        <v>12164</v>
      </c>
      <c r="E2634" s="19">
        <f>SUM(E2635:E2648)</f>
        <v>8221</v>
      </c>
      <c r="F2634" s="17">
        <f>SUM(F2635:F2648)</f>
        <v>709</v>
      </c>
      <c r="G2634" s="90">
        <f>D2634/C2634*100</f>
        <v>57.56471534712034</v>
      </c>
      <c r="H2634" s="90">
        <f>E2634/C2634*100</f>
        <v>38.904926411433436</v>
      </c>
      <c r="I2634" s="90">
        <f>F2634/C2634*100</f>
        <v>3.3552600444844067</v>
      </c>
      <c r="J2634" s="24"/>
      <c r="U2634" s="36"/>
      <c r="V2634" s="36"/>
      <c r="W2634" s="36"/>
      <c r="X2634" s="36"/>
      <c r="Y2634" s="36"/>
      <c r="Z2634" s="36"/>
    </row>
    <row r="2635" spans="2:26" ht="15" customHeight="1" hidden="1">
      <c r="B2635" s="39" t="s">
        <v>25</v>
      </c>
      <c r="C2635" s="50">
        <v>382</v>
      </c>
      <c r="D2635" s="19">
        <v>276</v>
      </c>
      <c r="E2635" s="19">
        <v>63</v>
      </c>
      <c r="F2635" s="17">
        <v>43</v>
      </c>
      <c r="G2635" s="90">
        <f aca="true" t="shared" si="306" ref="G2635:G2648">D2635/C2635*100</f>
        <v>72.25130890052355</v>
      </c>
      <c r="H2635" s="90">
        <f aca="true" t="shared" si="307" ref="H2635:H2648">E2635/C2635*100</f>
        <v>16.49214659685864</v>
      </c>
      <c r="I2635" s="90">
        <f aca="true" t="shared" si="308" ref="I2635:I2648">F2635/C2635*100</f>
        <v>11.2565445026178</v>
      </c>
      <c r="J2635" s="24"/>
      <c r="U2635" s="36"/>
      <c r="V2635" s="36"/>
      <c r="W2635" s="36"/>
      <c r="X2635" s="36"/>
      <c r="Y2635" s="36"/>
      <c r="Z2635" s="36"/>
    </row>
    <row r="2636" spans="2:26" ht="15.75" hidden="1">
      <c r="B2636" s="39" t="s">
        <v>180</v>
      </c>
      <c r="C2636" s="50">
        <v>6532</v>
      </c>
      <c r="D2636" s="19">
        <v>4197</v>
      </c>
      <c r="E2636" s="19">
        <v>2236</v>
      </c>
      <c r="F2636" s="17">
        <v>99</v>
      </c>
      <c r="G2636" s="90">
        <f t="shared" si="306"/>
        <v>64.25290875688916</v>
      </c>
      <c r="H2636" s="90">
        <f t="shared" si="307"/>
        <v>34.23147581139008</v>
      </c>
      <c r="I2636" s="90">
        <f t="shared" si="308"/>
        <v>1.5156154317207593</v>
      </c>
      <c r="J2636" s="24"/>
      <c r="U2636" s="36"/>
      <c r="V2636" s="36"/>
      <c r="W2636" s="36"/>
      <c r="X2636" s="36"/>
      <c r="Y2636" s="36"/>
      <c r="Z2636" s="36"/>
    </row>
    <row r="2637" spans="2:26" ht="15.75" hidden="1">
      <c r="B2637" s="39" t="s">
        <v>140</v>
      </c>
      <c r="C2637" s="19">
        <v>720</v>
      </c>
      <c r="D2637" s="19">
        <v>420</v>
      </c>
      <c r="E2637" s="19">
        <v>257</v>
      </c>
      <c r="F2637" s="17">
        <v>43</v>
      </c>
      <c r="G2637" s="90">
        <f t="shared" si="306"/>
        <v>58.333333333333336</v>
      </c>
      <c r="H2637" s="90">
        <f t="shared" si="307"/>
        <v>35.69444444444444</v>
      </c>
      <c r="I2637" s="90">
        <f t="shared" si="308"/>
        <v>5.972222222222222</v>
      </c>
      <c r="J2637" s="24"/>
      <c r="U2637" s="36"/>
      <c r="V2637" s="36"/>
      <c r="W2637" s="36"/>
      <c r="X2637" s="36"/>
      <c r="Y2637" s="36"/>
      <c r="Z2637" s="36"/>
    </row>
    <row r="2638" spans="2:26" ht="15.75" hidden="1">
      <c r="B2638" s="39" t="s">
        <v>141</v>
      </c>
      <c r="C2638" s="19">
        <v>386</v>
      </c>
      <c r="D2638" s="19">
        <v>258</v>
      </c>
      <c r="E2638" s="19">
        <v>109</v>
      </c>
      <c r="F2638" s="17">
        <v>19</v>
      </c>
      <c r="G2638" s="90">
        <f t="shared" si="306"/>
        <v>66.83937823834198</v>
      </c>
      <c r="H2638" s="90">
        <f t="shared" si="307"/>
        <v>28.238341968911918</v>
      </c>
      <c r="I2638" s="90">
        <f t="shared" si="308"/>
        <v>4.922279792746114</v>
      </c>
      <c r="J2638" s="24"/>
      <c r="U2638" s="36"/>
      <c r="V2638" s="36"/>
      <c r="W2638" s="36"/>
      <c r="X2638" s="36"/>
      <c r="Y2638" s="36"/>
      <c r="Z2638" s="36"/>
    </row>
    <row r="2639" spans="2:26" ht="15.75" hidden="1">
      <c r="B2639" s="39" t="s">
        <v>142</v>
      </c>
      <c r="C2639" s="19">
        <v>707</v>
      </c>
      <c r="D2639" s="19">
        <v>344</v>
      </c>
      <c r="E2639" s="19">
        <v>339</v>
      </c>
      <c r="F2639" s="17">
        <v>24</v>
      </c>
      <c r="G2639" s="90">
        <f t="shared" si="306"/>
        <v>48.656294200848656</v>
      </c>
      <c r="H2639" s="90">
        <f t="shared" si="307"/>
        <v>47.94908062234795</v>
      </c>
      <c r="I2639" s="90">
        <f t="shared" si="308"/>
        <v>3.3946251768033946</v>
      </c>
      <c r="J2639" s="24"/>
      <c r="U2639" s="36"/>
      <c r="V2639" s="36"/>
      <c r="W2639" s="36"/>
      <c r="X2639" s="36"/>
      <c r="Y2639" s="36"/>
      <c r="Z2639" s="36"/>
    </row>
    <row r="2640" spans="2:26" ht="15.75" hidden="1">
      <c r="B2640" s="39" t="s">
        <v>69</v>
      </c>
      <c r="C2640" s="19">
        <v>3259</v>
      </c>
      <c r="D2640" s="19">
        <v>1711</v>
      </c>
      <c r="E2640" s="19">
        <v>1441</v>
      </c>
      <c r="F2640" s="17">
        <v>70</v>
      </c>
      <c r="G2640" s="90">
        <f t="shared" si="306"/>
        <v>52.50076710647438</v>
      </c>
      <c r="H2640" s="90">
        <f t="shared" si="307"/>
        <v>44.21601718318502</v>
      </c>
      <c r="I2640" s="90">
        <f t="shared" si="308"/>
        <v>2.1478981282602025</v>
      </c>
      <c r="J2640" s="24"/>
      <c r="U2640" s="36"/>
      <c r="V2640" s="36"/>
      <c r="W2640" s="36"/>
      <c r="X2640" s="36"/>
      <c r="Y2640" s="36"/>
      <c r="Z2640" s="36"/>
    </row>
    <row r="2641" spans="2:26" ht="15.75" hidden="1">
      <c r="B2641" s="39" t="s">
        <v>144</v>
      </c>
      <c r="C2641" s="19">
        <v>1308</v>
      </c>
      <c r="D2641" s="19">
        <v>697</v>
      </c>
      <c r="E2641" s="19">
        <v>552</v>
      </c>
      <c r="F2641" s="17">
        <v>59</v>
      </c>
      <c r="G2641" s="90">
        <f t="shared" si="306"/>
        <v>53.28746177370031</v>
      </c>
      <c r="H2641" s="90">
        <f t="shared" si="307"/>
        <v>42.201834862385326</v>
      </c>
      <c r="I2641" s="90">
        <f t="shared" si="308"/>
        <v>4.510703363914373</v>
      </c>
      <c r="J2641" s="24"/>
      <c r="U2641" s="36"/>
      <c r="V2641" s="36"/>
      <c r="W2641" s="36"/>
      <c r="X2641" s="36"/>
      <c r="Y2641" s="36"/>
      <c r="Z2641" s="36"/>
    </row>
    <row r="2642" spans="2:26" ht="15.75" hidden="1">
      <c r="B2642" s="39" t="s">
        <v>145</v>
      </c>
      <c r="C2642" s="19">
        <v>252</v>
      </c>
      <c r="D2642" s="19">
        <v>133</v>
      </c>
      <c r="E2642" s="19">
        <v>104</v>
      </c>
      <c r="F2642" s="17">
        <v>15</v>
      </c>
      <c r="G2642" s="90">
        <f t="shared" si="306"/>
        <v>52.77777777777778</v>
      </c>
      <c r="H2642" s="90">
        <f t="shared" si="307"/>
        <v>41.269841269841265</v>
      </c>
      <c r="I2642" s="90">
        <f t="shared" si="308"/>
        <v>5.952380952380952</v>
      </c>
      <c r="J2642" s="24"/>
      <c r="U2642" s="36"/>
      <c r="V2642" s="36"/>
      <c r="W2642" s="36"/>
      <c r="X2642" s="36"/>
      <c r="Y2642" s="36"/>
      <c r="Z2642" s="36"/>
    </row>
    <row r="2643" spans="2:26" ht="15.75" hidden="1">
      <c r="B2643" s="39" t="s">
        <v>73</v>
      </c>
      <c r="C2643" s="19">
        <v>104</v>
      </c>
      <c r="D2643" s="19">
        <v>52</v>
      </c>
      <c r="E2643" s="19">
        <v>47</v>
      </c>
      <c r="F2643" s="17">
        <v>5</v>
      </c>
      <c r="G2643" s="90">
        <f t="shared" si="306"/>
        <v>50</v>
      </c>
      <c r="H2643" s="90">
        <f t="shared" si="307"/>
        <v>45.19230769230769</v>
      </c>
      <c r="I2643" s="90">
        <f t="shared" si="308"/>
        <v>4.807692307692308</v>
      </c>
      <c r="J2643" s="24"/>
      <c r="U2643" s="36"/>
      <c r="V2643" s="36"/>
      <c r="W2643" s="36"/>
      <c r="X2643" s="36"/>
      <c r="Y2643" s="36"/>
      <c r="Z2643" s="36"/>
    </row>
    <row r="2644" spans="2:26" ht="15.75" hidden="1">
      <c r="B2644" s="39" t="s">
        <v>147</v>
      </c>
      <c r="C2644" s="19">
        <v>604</v>
      </c>
      <c r="D2644" s="19">
        <v>372</v>
      </c>
      <c r="E2644" s="19">
        <v>167</v>
      </c>
      <c r="F2644" s="17">
        <v>65</v>
      </c>
      <c r="G2644" s="90">
        <f t="shared" si="306"/>
        <v>61.58940397350994</v>
      </c>
      <c r="H2644" s="90">
        <f t="shared" si="307"/>
        <v>27.64900662251656</v>
      </c>
      <c r="I2644" s="90">
        <f t="shared" si="308"/>
        <v>10.76158940397351</v>
      </c>
      <c r="J2644" s="24"/>
      <c r="U2644" s="36"/>
      <c r="V2644" s="36"/>
      <c r="W2644" s="36"/>
      <c r="X2644" s="36"/>
      <c r="Y2644" s="36"/>
      <c r="Z2644" s="36"/>
    </row>
    <row r="2645" spans="2:26" ht="15.75" hidden="1">
      <c r="B2645" s="39" t="s">
        <v>148</v>
      </c>
      <c r="C2645" s="19">
        <v>1956</v>
      </c>
      <c r="D2645" s="19">
        <v>1173</v>
      </c>
      <c r="E2645" s="19">
        <v>777</v>
      </c>
      <c r="F2645" s="17">
        <v>6</v>
      </c>
      <c r="G2645" s="90">
        <f t="shared" si="306"/>
        <v>59.96932515337423</v>
      </c>
      <c r="H2645" s="90">
        <f t="shared" si="307"/>
        <v>39.7239263803681</v>
      </c>
      <c r="I2645" s="90">
        <f t="shared" si="308"/>
        <v>0.3067484662576687</v>
      </c>
      <c r="J2645" s="24"/>
      <c r="U2645" s="36"/>
      <c r="V2645" s="36"/>
      <c r="W2645" s="36"/>
      <c r="X2645" s="36"/>
      <c r="Y2645" s="36"/>
      <c r="Z2645" s="36"/>
    </row>
    <row r="2646" spans="2:26" ht="15.75" hidden="1">
      <c r="B2646" s="39" t="s">
        <v>149</v>
      </c>
      <c r="C2646" s="19">
        <v>2795</v>
      </c>
      <c r="D2646" s="19">
        <v>1665</v>
      </c>
      <c r="E2646" s="19">
        <v>889</v>
      </c>
      <c r="F2646" s="17">
        <v>241</v>
      </c>
      <c r="G2646" s="90">
        <f t="shared" si="306"/>
        <v>59.570661896243294</v>
      </c>
      <c r="H2646" s="90">
        <f t="shared" si="307"/>
        <v>31.806797853309483</v>
      </c>
      <c r="I2646" s="90">
        <f t="shared" si="308"/>
        <v>8.622540250447228</v>
      </c>
      <c r="J2646" s="24"/>
      <c r="U2646" s="36"/>
      <c r="V2646" s="36"/>
      <c r="W2646" s="36"/>
      <c r="X2646" s="36"/>
      <c r="Y2646" s="36"/>
      <c r="Z2646" s="36"/>
    </row>
    <row r="2647" spans="2:26" ht="15.75" hidden="1">
      <c r="B2647" s="39" t="s">
        <v>150</v>
      </c>
      <c r="C2647" s="19">
        <v>1891</v>
      </c>
      <c r="D2647" s="19">
        <v>712</v>
      </c>
      <c r="E2647" s="19">
        <v>1175</v>
      </c>
      <c r="F2647" s="17">
        <v>4</v>
      </c>
      <c r="G2647" s="90">
        <f t="shared" si="306"/>
        <v>37.65203595980962</v>
      </c>
      <c r="H2647" s="90">
        <f t="shared" si="307"/>
        <v>62.136435748281336</v>
      </c>
      <c r="I2647" s="90">
        <f t="shared" si="308"/>
        <v>0.21152829190904282</v>
      </c>
      <c r="J2647" s="24"/>
      <c r="U2647" s="36"/>
      <c r="V2647" s="36"/>
      <c r="W2647" s="36"/>
      <c r="X2647" s="36"/>
      <c r="Y2647" s="36"/>
      <c r="Z2647" s="36"/>
    </row>
    <row r="2648" spans="2:26" ht="15.75" hidden="1">
      <c r="B2648" s="39" t="s">
        <v>151</v>
      </c>
      <c r="C2648" s="19">
        <v>235</v>
      </c>
      <c r="D2648" s="19">
        <v>154</v>
      </c>
      <c r="E2648" s="19">
        <v>65</v>
      </c>
      <c r="F2648" s="17">
        <v>16</v>
      </c>
      <c r="G2648" s="90">
        <f t="shared" si="306"/>
        <v>65.53191489361701</v>
      </c>
      <c r="H2648" s="90">
        <f t="shared" si="307"/>
        <v>27.659574468085108</v>
      </c>
      <c r="I2648" s="90">
        <f t="shared" si="308"/>
        <v>6.808510638297872</v>
      </c>
      <c r="J2648" s="24"/>
      <c r="U2648" s="36"/>
      <c r="V2648" s="36"/>
      <c r="W2648" s="36"/>
      <c r="X2648" s="36"/>
      <c r="Y2648" s="36"/>
      <c r="Z2648" s="36"/>
    </row>
    <row r="2649" spans="2:26" ht="15.75" hidden="1">
      <c r="B2649" s="25" t="s">
        <v>177</v>
      </c>
      <c r="C2649" s="15"/>
      <c r="D2649" s="15"/>
      <c r="E2649" s="15"/>
      <c r="F2649" s="15"/>
      <c r="G2649" s="15"/>
      <c r="H2649" s="15"/>
      <c r="I2649" s="15"/>
      <c r="J2649" s="15"/>
      <c r="K2649" s="15"/>
      <c r="L2649" s="25"/>
      <c r="U2649" s="36"/>
      <c r="V2649" s="36"/>
      <c r="W2649" s="36"/>
      <c r="X2649" s="36"/>
      <c r="Y2649" s="36"/>
      <c r="Z2649" s="36"/>
    </row>
    <row r="2650" spans="2:26" s="42" customFormat="1" ht="15.75" hidden="1">
      <c r="B2650" s="25"/>
      <c r="C2650" s="15"/>
      <c r="D2650" s="15"/>
      <c r="E2650" s="15"/>
      <c r="F2650" s="15"/>
      <c r="G2650" s="15"/>
      <c r="H2650" s="15"/>
      <c r="I2650" s="15"/>
      <c r="J2650" s="45"/>
      <c r="K2650" s="45"/>
      <c r="L2650" s="41"/>
      <c r="U2650" s="36"/>
      <c r="V2650" s="36"/>
      <c r="W2650" s="36"/>
      <c r="X2650" s="36"/>
      <c r="Y2650" s="36"/>
      <c r="Z2650" s="36"/>
    </row>
    <row r="2651" spans="2:26" ht="15.75" hidden="1">
      <c r="B2651" s="337" t="s">
        <v>5</v>
      </c>
      <c r="C2651" s="337"/>
      <c r="D2651" s="337"/>
      <c r="E2651" s="337"/>
      <c r="F2651" s="337"/>
      <c r="G2651" s="337"/>
      <c r="H2651" s="337"/>
      <c r="I2651" s="337"/>
      <c r="J2651" s="337"/>
      <c r="K2651" s="337"/>
      <c r="U2651" s="36"/>
      <c r="V2651" s="36"/>
      <c r="W2651" s="36"/>
      <c r="X2651" s="36"/>
      <c r="Y2651" s="36"/>
      <c r="Z2651" s="36"/>
    </row>
    <row r="2652" spans="2:26" ht="15" customHeight="1" hidden="1">
      <c r="B2652" s="35"/>
      <c r="C2652" s="22" t="s">
        <v>48</v>
      </c>
      <c r="D2652" s="22" t="s">
        <v>49</v>
      </c>
      <c r="E2652" s="22" t="s">
        <v>50</v>
      </c>
      <c r="F2652" s="22" t="s">
        <v>51</v>
      </c>
      <c r="G2652" s="22" t="s">
        <v>52</v>
      </c>
      <c r="H2652" s="22" t="s">
        <v>53</v>
      </c>
      <c r="I2652" s="22" t="s">
        <v>54</v>
      </c>
      <c r="J2652" s="24"/>
      <c r="U2652" s="36"/>
      <c r="V2652" s="36"/>
      <c r="W2652" s="36"/>
      <c r="X2652" s="36"/>
      <c r="Y2652" s="36"/>
      <c r="Z2652" s="36"/>
    </row>
    <row r="2653" spans="2:26" ht="15.75" hidden="1">
      <c r="B2653" s="21" t="s">
        <v>74</v>
      </c>
      <c r="C2653" s="50">
        <v>212578</v>
      </c>
      <c r="D2653" s="50">
        <v>99215</v>
      </c>
      <c r="E2653" s="50">
        <v>102740</v>
      </c>
      <c r="F2653" s="88">
        <v>10623</v>
      </c>
      <c r="G2653" s="90">
        <f>D2653/C2653*100</f>
        <v>46.67228029241032</v>
      </c>
      <c r="H2653" s="90">
        <f>E2653/C2653*100</f>
        <v>48.33049515942383</v>
      </c>
      <c r="I2653" s="90">
        <f>F2653/C2653*100</f>
        <v>4.99722454816585</v>
      </c>
      <c r="J2653" s="15"/>
      <c r="K2653" s="15"/>
      <c r="L2653" s="25"/>
      <c r="U2653" s="36"/>
      <c r="V2653" s="36"/>
      <c r="W2653" s="36"/>
      <c r="X2653" s="36"/>
      <c r="Y2653" s="36"/>
      <c r="Z2653" s="36"/>
    </row>
    <row r="2654" spans="2:26" ht="15.75" hidden="1">
      <c r="B2654" s="21" t="s">
        <v>233</v>
      </c>
      <c r="C2654" s="19">
        <f>SUM(C2655:C2668)</f>
        <v>19818</v>
      </c>
      <c r="D2654" s="19">
        <f>SUM(D2655:D2668)</f>
        <v>9141</v>
      </c>
      <c r="E2654" s="19">
        <f>SUM(E2655:E2668)</f>
        <v>9976</v>
      </c>
      <c r="F2654" s="17">
        <f>SUM(F2655:F2668)</f>
        <v>701</v>
      </c>
      <c r="G2654" s="90">
        <f>D2654/C2654*100</f>
        <v>46.12473508931274</v>
      </c>
      <c r="H2654" s="90">
        <f>E2654/C2654*100</f>
        <v>50.338076496114645</v>
      </c>
      <c r="I2654" s="90">
        <f>F2654/C2654*100</f>
        <v>3.537188414572611</v>
      </c>
      <c r="J2654" s="24"/>
      <c r="U2654" s="36"/>
      <c r="V2654" s="36"/>
      <c r="W2654" s="36"/>
      <c r="X2654" s="36"/>
      <c r="Y2654" s="36"/>
      <c r="Z2654" s="36"/>
    </row>
    <row r="2655" spans="2:26" ht="15" customHeight="1" hidden="1">
      <c r="B2655" s="39" t="s">
        <v>25</v>
      </c>
      <c r="C2655" s="50">
        <v>373</v>
      </c>
      <c r="D2655" s="19">
        <v>233</v>
      </c>
      <c r="E2655" s="19">
        <v>111</v>
      </c>
      <c r="F2655" s="17">
        <v>29</v>
      </c>
      <c r="G2655" s="90">
        <f aca="true" t="shared" si="309" ref="G2655:G2668">D2655/C2655*100</f>
        <v>62.466487935656836</v>
      </c>
      <c r="H2655" s="90">
        <f aca="true" t="shared" si="310" ref="H2655:H2668">E2655/C2655*100</f>
        <v>29.75871313672922</v>
      </c>
      <c r="I2655" s="90">
        <f aca="true" t="shared" si="311" ref="I2655:I2668">F2655/C2655*100</f>
        <v>7.774798927613941</v>
      </c>
      <c r="J2655" s="24"/>
      <c r="U2655" s="36"/>
      <c r="V2655" s="36"/>
      <c r="W2655" s="36"/>
      <c r="X2655" s="36"/>
      <c r="Y2655" s="36"/>
      <c r="Z2655" s="36"/>
    </row>
    <row r="2656" spans="2:26" ht="15.75" hidden="1">
      <c r="B2656" s="39" t="s">
        <v>180</v>
      </c>
      <c r="C2656" s="50">
        <v>6008</v>
      </c>
      <c r="D2656" s="19">
        <v>2467</v>
      </c>
      <c r="E2656" s="19">
        <v>3427</v>
      </c>
      <c r="F2656" s="17">
        <v>114</v>
      </c>
      <c r="G2656" s="90">
        <f t="shared" si="309"/>
        <v>41.06191744340879</v>
      </c>
      <c r="H2656" s="90">
        <f t="shared" si="310"/>
        <v>57.04061251664447</v>
      </c>
      <c r="I2656" s="90">
        <f t="shared" si="311"/>
        <v>1.8974700399467377</v>
      </c>
      <c r="J2656" s="24"/>
      <c r="U2656" s="36"/>
      <c r="V2656" s="36"/>
      <c r="W2656" s="36"/>
      <c r="X2656" s="36"/>
      <c r="Y2656" s="36"/>
      <c r="Z2656" s="36"/>
    </row>
    <row r="2657" spans="2:26" ht="15.75" hidden="1">
      <c r="B2657" s="39" t="s">
        <v>140</v>
      </c>
      <c r="C2657" s="19">
        <v>682</v>
      </c>
      <c r="D2657" s="19">
        <v>364</v>
      </c>
      <c r="E2657" s="19">
        <v>260</v>
      </c>
      <c r="F2657" s="17">
        <v>58</v>
      </c>
      <c r="G2657" s="90">
        <f t="shared" si="309"/>
        <v>53.3724340175953</v>
      </c>
      <c r="H2657" s="90">
        <f t="shared" si="310"/>
        <v>38.12316715542522</v>
      </c>
      <c r="I2657" s="90">
        <f t="shared" si="311"/>
        <v>8.504398826979472</v>
      </c>
      <c r="J2657" s="24"/>
      <c r="U2657" s="36"/>
      <c r="V2657" s="36"/>
      <c r="W2657" s="36"/>
      <c r="X2657" s="36"/>
      <c r="Y2657" s="36"/>
      <c r="Z2657" s="36"/>
    </row>
    <row r="2658" spans="2:26" ht="15.75" hidden="1">
      <c r="B2658" s="39" t="s">
        <v>141</v>
      </c>
      <c r="C2658" s="19">
        <v>332</v>
      </c>
      <c r="D2658" s="19">
        <v>190</v>
      </c>
      <c r="E2658" s="19">
        <v>126</v>
      </c>
      <c r="F2658" s="17">
        <v>16</v>
      </c>
      <c r="G2658" s="90">
        <f t="shared" si="309"/>
        <v>57.22891566265061</v>
      </c>
      <c r="H2658" s="90">
        <f t="shared" si="310"/>
        <v>37.95180722891566</v>
      </c>
      <c r="I2658" s="90">
        <f t="shared" si="311"/>
        <v>4.819277108433735</v>
      </c>
      <c r="J2658" s="24"/>
      <c r="U2658" s="36"/>
      <c r="V2658" s="36"/>
      <c r="W2658" s="36"/>
      <c r="X2658" s="36"/>
      <c r="Y2658" s="36"/>
      <c r="Z2658" s="36"/>
    </row>
    <row r="2659" spans="2:26" ht="15.75" hidden="1">
      <c r="B2659" s="39" t="s">
        <v>142</v>
      </c>
      <c r="C2659" s="19">
        <v>692</v>
      </c>
      <c r="D2659" s="19">
        <v>240</v>
      </c>
      <c r="E2659" s="19">
        <v>440</v>
      </c>
      <c r="F2659" s="17">
        <v>12</v>
      </c>
      <c r="G2659" s="90">
        <f t="shared" si="309"/>
        <v>34.68208092485549</v>
      </c>
      <c r="H2659" s="90">
        <f t="shared" si="310"/>
        <v>63.58381502890174</v>
      </c>
      <c r="I2659" s="90">
        <f t="shared" si="311"/>
        <v>1.7341040462427744</v>
      </c>
      <c r="J2659" s="24"/>
      <c r="U2659" s="36"/>
      <c r="V2659" s="36"/>
      <c r="W2659" s="36"/>
      <c r="X2659" s="36"/>
      <c r="Y2659" s="36"/>
      <c r="Z2659" s="36"/>
    </row>
    <row r="2660" spans="2:26" ht="15.75" hidden="1">
      <c r="B2660" s="39" t="s">
        <v>69</v>
      </c>
      <c r="C2660" s="19">
        <v>3259</v>
      </c>
      <c r="D2660" s="19">
        <v>1598</v>
      </c>
      <c r="E2660" s="19">
        <v>1584</v>
      </c>
      <c r="F2660" s="17">
        <v>77</v>
      </c>
      <c r="G2660" s="90">
        <f t="shared" si="309"/>
        <v>49.03344584228291</v>
      </c>
      <c r="H2660" s="90">
        <f t="shared" si="310"/>
        <v>48.60386621663087</v>
      </c>
      <c r="I2660" s="90">
        <f t="shared" si="311"/>
        <v>2.3626879410862225</v>
      </c>
      <c r="J2660" s="24"/>
      <c r="U2660" s="36"/>
      <c r="V2660" s="36"/>
      <c r="W2660" s="36"/>
      <c r="X2660" s="36"/>
      <c r="Y2660" s="36"/>
      <c r="Z2660" s="36"/>
    </row>
    <row r="2661" spans="2:26" ht="15.75" hidden="1">
      <c r="B2661" s="39" t="s">
        <v>144</v>
      </c>
      <c r="C2661" s="19">
        <v>1221</v>
      </c>
      <c r="D2661" s="19">
        <v>693</v>
      </c>
      <c r="E2661" s="19">
        <v>502</v>
      </c>
      <c r="F2661" s="17">
        <v>26</v>
      </c>
      <c r="G2661" s="90">
        <f t="shared" si="309"/>
        <v>56.75675675675676</v>
      </c>
      <c r="H2661" s="90">
        <f t="shared" si="310"/>
        <v>41.11384111384112</v>
      </c>
      <c r="I2661" s="90">
        <f t="shared" si="311"/>
        <v>2.1294021294021293</v>
      </c>
      <c r="J2661" s="24"/>
      <c r="U2661" s="36"/>
      <c r="V2661" s="36"/>
      <c r="W2661" s="36"/>
      <c r="X2661" s="36"/>
      <c r="Y2661" s="36"/>
      <c r="Z2661" s="36"/>
    </row>
    <row r="2662" spans="2:26" ht="15.75" hidden="1">
      <c r="B2662" s="39" t="s">
        <v>145</v>
      </c>
      <c r="C2662" s="19">
        <v>243</v>
      </c>
      <c r="D2662" s="19">
        <v>66</v>
      </c>
      <c r="E2662" s="19">
        <v>165</v>
      </c>
      <c r="F2662" s="17">
        <v>12</v>
      </c>
      <c r="G2662" s="90">
        <f t="shared" si="309"/>
        <v>27.160493827160494</v>
      </c>
      <c r="H2662" s="90">
        <f t="shared" si="310"/>
        <v>67.90123456790124</v>
      </c>
      <c r="I2662" s="90">
        <f t="shared" si="311"/>
        <v>4.938271604938271</v>
      </c>
      <c r="J2662" s="24"/>
      <c r="U2662" s="36"/>
      <c r="V2662" s="36"/>
      <c r="W2662" s="36"/>
      <c r="X2662" s="36"/>
      <c r="Y2662" s="36"/>
      <c r="Z2662" s="36"/>
    </row>
    <row r="2663" spans="2:26" ht="15.75" hidden="1">
      <c r="B2663" s="39" t="s">
        <v>73</v>
      </c>
      <c r="C2663" s="19">
        <v>83</v>
      </c>
      <c r="D2663" s="19">
        <v>28</v>
      </c>
      <c r="E2663" s="19">
        <v>48</v>
      </c>
      <c r="F2663" s="17">
        <v>7</v>
      </c>
      <c r="G2663" s="90">
        <f t="shared" si="309"/>
        <v>33.734939759036145</v>
      </c>
      <c r="H2663" s="90">
        <f t="shared" si="310"/>
        <v>57.831325301204814</v>
      </c>
      <c r="I2663" s="90">
        <f t="shared" si="311"/>
        <v>8.433734939759036</v>
      </c>
      <c r="J2663" s="24"/>
      <c r="U2663" s="36"/>
      <c r="V2663" s="36"/>
      <c r="W2663" s="36"/>
      <c r="X2663" s="36"/>
      <c r="Y2663" s="36"/>
      <c r="Z2663" s="36"/>
    </row>
    <row r="2664" spans="2:26" ht="15.75" hidden="1">
      <c r="B2664" s="39" t="s">
        <v>147</v>
      </c>
      <c r="C2664" s="19">
        <v>491</v>
      </c>
      <c r="D2664" s="19">
        <v>380</v>
      </c>
      <c r="E2664" s="19">
        <v>109</v>
      </c>
      <c r="F2664" s="17">
        <v>2</v>
      </c>
      <c r="G2664" s="90">
        <f t="shared" si="309"/>
        <v>77.39307535641548</v>
      </c>
      <c r="H2664" s="90">
        <f t="shared" si="310"/>
        <v>22.19959266802444</v>
      </c>
      <c r="I2664" s="90">
        <f t="shared" si="311"/>
        <v>0.40733197556008144</v>
      </c>
      <c r="J2664" s="24"/>
      <c r="U2664" s="36"/>
      <c r="V2664" s="36"/>
      <c r="W2664" s="36"/>
      <c r="X2664" s="36"/>
      <c r="Y2664" s="36"/>
      <c r="Z2664" s="36"/>
    </row>
    <row r="2665" spans="2:26" ht="15.75" hidden="1">
      <c r="B2665" s="39" t="s">
        <v>148</v>
      </c>
      <c r="C2665" s="19">
        <v>1806</v>
      </c>
      <c r="D2665" s="19">
        <v>1005</v>
      </c>
      <c r="E2665" s="19">
        <v>799</v>
      </c>
      <c r="F2665" s="17">
        <v>2</v>
      </c>
      <c r="G2665" s="90">
        <f t="shared" si="309"/>
        <v>55.647840531561464</v>
      </c>
      <c r="H2665" s="90">
        <f t="shared" si="310"/>
        <v>44.24141749723145</v>
      </c>
      <c r="I2665" s="90">
        <f t="shared" si="311"/>
        <v>0.11074197120708748</v>
      </c>
      <c r="J2665" s="24"/>
      <c r="U2665" s="36"/>
      <c r="V2665" s="36"/>
      <c r="W2665" s="36"/>
      <c r="X2665" s="36"/>
      <c r="Y2665" s="36"/>
      <c r="Z2665" s="36"/>
    </row>
    <row r="2666" spans="2:26" ht="15.75" hidden="1">
      <c r="B2666" s="39" t="s">
        <v>149</v>
      </c>
      <c r="C2666" s="19">
        <v>2520</v>
      </c>
      <c r="D2666" s="19">
        <v>1068</v>
      </c>
      <c r="E2666" s="19">
        <v>1130</v>
      </c>
      <c r="F2666" s="17">
        <v>322</v>
      </c>
      <c r="G2666" s="90">
        <f t="shared" si="309"/>
        <v>42.38095238095238</v>
      </c>
      <c r="H2666" s="90">
        <f t="shared" si="310"/>
        <v>44.84126984126984</v>
      </c>
      <c r="I2666" s="90">
        <f t="shared" si="311"/>
        <v>12.777777777777777</v>
      </c>
      <c r="J2666" s="24"/>
      <c r="U2666" s="36"/>
      <c r="V2666" s="36"/>
      <c r="W2666" s="36"/>
      <c r="X2666" s="36"/>
      <c r="Y2666" s="36"/>
      <c r="Z2666" s="36"/>
    </row>
    <row r="2667" spans="2:26" ht="15.75" hidden="1">
      <c r="B2667" s="39" t="s">
        <v>150</v>
      </c>
      <c r="C2667" s="19">
        <v>1886</v>
      </c>
      <c r="D2667" s="19">
        <v>661</v>
      </c>
      <c r="E2667" s="19">
        <v>1219</v>
      </c>
      <c r="F2667" s="17">
        <v>6</v>
      </c>
      <c r="G2667" s="90">
        <f t="shared" si="309"/>
        <v>35.047720042417815</v>
      </c>
      <c r="H2667" s="90">
        <f t="shared" si="310"/>
        <v>64.63414634146342</v>
      </c>
      <c r="I2667" s="90">
        <f t="shared" si="311"/>
        <v>0.3181336161187699</v>
      </c>
      <c r="J2667" s="24"/>
      <c r="U2667" s="36"/>
      <c r="V2667" s="36"/>
      <c r="W2667" s="36"/>
      <c r="X2667" s="36"/>
      <c r="Y2667" s="36"/>
      <c r="Z2667" s="36"/>
    </row>
    <row r="2668" spans="2:26" ht="15.75" hidden="1">
      <c r="B2668" s="39" t="s">
        <v>151</v>
      </c>
      <c r="C2668" s="19">
        <v>222</v>
      </c>
      <c r="D2668" s="19">
        <v>148</v>
      </c>
      <c r="E2668" s="19">
        <v>56</v>
      </c>
      <c r="F2668" s="17">
        <v>18</v>
      </c>
      <c r="G2668" s="90">
        <f t="shared" si="309"/>
        <v>66.66666666666666</v>
      </c>
      <c r="H2668" s="90">
        <f t="shared" si="310"/>
        <v>25.225225225225223</v>
      </c>
      <c r="I2668" s="90">
        <f t="shared" si="311"/>
        <v>8.108108108108109</v>
      </c>
      <c r="J2668" s="24"/>
      <c r="U2668" s="36"/>
      <c r="V2668" s="36"/>
      <c r="W2668" s="36"/>
      <c r="X2668" s="36"/>
      <c r="Y2668" s="36"/>
      <c r="Z2668" s="36"/>
    </row>
    <row r="2669" spans="2:26" ht="15.75" hidden="1">
      <c r="B2669" s="25" t="s">
        <v>177</v>
      </c>
      <c r="C2669" s="15"/>
      <c r="D2669" s="15"/>
      <c r="E2669" s="15"/>
      <c r="F2669" s="15"/>
      <c r="G2669" s="15"/>
      <c r="H2669" s="15"/>
      <c r="I2669" s="15"/>
      <c r="J2669" s="15"/>
      <c r="K2669" s="15"/>
      <c r="L2669" s="25"/>
      <c r="U2669" s="36"/>
      <c r="V2669" s="36"/>
      <c r="W2669" s="36"/>
      <c r="X2669" s="36"/>
      <c r="Y2669" s="36"/>
      <c r="Z2669" s="36"/>
    </row>
    <row r="2670" spans="2:26" s="42" customFormat="1" ht="15.75" hidden="1">
      <c r="B2670" s="25"/>
      <c r="C2670" s="15"/>
      <c r="D2670" s="15"/>
      <c r="E2670" s="15"/>
      <c r="F2670" s="15"/>
      <c r="G2670" s="15"/>
      <c r="H2670" s="15"/>
      <c r="I2670" s="15"/>
      <c r="J2670" s="45"/>
      <c r="K2670" s="45"/>
      <c r="L2670" s="41"/>
      <c r="U2670" s="36"/>
      <c r="V2670" s="36"/>
      <c r="W2670" s="36"/>
      <c r="X2670" s="36"/>
      <c r="Y2670" s="36"/>
      <c r="Z2670" s="36"/>
    </row>
    <row r="2671" spans="2:26" ht="15.75" hidden="1">
      <c r="B2671" s="337" t="s">
        <v>4</v>
      </c>
      <c r="C2671" s="337"/>
      <c r="D2671" s="337"/>
      <c r="E2671" s="337"/>
      <c r="F2671" s="337"/>
      <c r="G2671" s="337"/>
      <c r="H2671" s="337"/>
      <c r="I2671" s="337"/>
      <c r="J2671" s="337"/>
      <c r="K2671" s="337"/>
      <c r="U2671" s="36"/>
      <c r="V2671" s="36"/>
      <c r="W2671" s="36"/>
      <c r="X2671" s="36"/>
      <c r="Y2671" s="36"/>
      <c r="Z2671" s="36"/>
    </row>
    <row r="2672" spans="2:26" ht="15" customHeight="1" hidden="1">
      <c r="B2672" s="35"/>
      <c r="C2672" s="22" t="s">
        <v>48</v>
      </c>
      <c r="D2672" s="22" t="s">
        <v>49</v>
      </c>
      <c r="E2672" s="22" t="s">
        <v>50</v>
      </c>
      <c r="F2672" s="22" t="s">
        <v>51</v>
      </c>
      <c r="G2672" s="22" t="s">
        <v>52</v>
      </c>
      <c r="H2672" s="22" t="s">
        <v>53</v>
      </c>
      <c r="I2672" s="22" t="s">
        <v>54</v>
      </c>
      <c r="J2672" s="24"/>
      <c r="U2672" s="36"/>
      <c r="V2672" s="36"/>
      <c r="W2672" s="36"/>
      <c r="X2672" s="36"/>
      <c r="Y2672" s="36"/>
      <c r="Z2672" s="36"/>
    </row>
    <row r="2673" spans="2:26" ht="15.75" hidden="1">
      <c r="B2673" s="21" t="s">
        <v>74</v>
      </c>
      <c r="C2673" s="50">
        <v>211368</v>
      </c>
      <c r="D2673" s="50">
        <v>76248</v>
      </c>
      <c r="E2673" s="50">
        <v>126662</v>
      </c>
      <c r="F2673" s="88">
        <v>8458</v>
      </c>
      <c r="G2673" s="90">
        <f>D2673/C2673*100</f>
        <v>36.07357783581242</v>
      </c>
      <c r="H2673" s="90">
        <f>E2673/C2673*100</f>
        <v>59.92487036826767</v>
      </c>
      <c r="I2673" s="90">
        <f>F2673/C2673*100</f>
        <v>4.001551795919912</v>
      </c>
      <c r="J2673" s="15"/>
      <c r="K2673" s="15"/>
      <c r="L2673" s="25"/>
      <c r="U2673" s="36"/>
      <c r="V2673" s="36"/>
      <c r="W2673" s="36"/>
      <c r="X2673" s="36"/>
      <c r="Y2673" s="36"/>
      <c r="Z2673" s="36"/>
    </row>
    <row r="2674" spans="2:26" ht="15.75" hidden="1">
      <c r="B2674" s="21" t="s">
        <v>233</v>
      </c>
      <c r="C2674" s="19">
        <f>SUM(C2675:C2688)</f>
        <v>19539</v>
      </c>
      <c r="D2674" s="19">
        <f>SUM(D2675:D2688)</f>
        <v>6723</v>
      </c>
      <c r="E2674" s="19">
        <f>SUM(E2675:E2688)</f>
        <v>12140</v>
      </c>
      <c r="F2674" s="17">
        <f>SUM(F2675:F2688)</f>
        <v>676</v>
      </c>
      <c r="G2674" s="90">
        <f>D2674/C2674*100</f>
        <v>34.408106863196686</v>
      </c>
      <c r="H2674" s="90">
        <f>E2674/C2674*100</f>
        <v>62.13214596448129</v>
      </c>
      <c r="I2674" s="90">
        <f>F2674/C2674*100</f>
        <v>3.4597471723220226</v>
      </c>
      <c r="J2674" s="24"/>
      <c r="U2674" s="36"/>
      <c r="V2674" s="36"/>
      <c r="W2674" s="36"/>
      <c r="X2674" s="36"/>
      <c r="Y2674" s="36"/>
      <c r="Z2674" s="36"/>
    </row>
    <row r="2675" spans="2:26" ht="15" customHeight="1" hidden="1">
      <c r="B2675" s="39" t="s">
        <v>25</v>
      </c>
      <c r="C2675" s="50">
        <v>372</v>
      </c>
      <c r="D2675" s="19">
        <v>212</v>
      </c>
      <c r="E2675" s="19">
        <v>129</v>
      </c>
      <c r="F2675" s="17">
        <v>31</v>
      </c>
      <c r="G2675" s="90">
        <f aca="true" t="shared" si="312" ref="G2675:G2688">D2675/C2675*100</f>
        <v>56.98924731182796</v>
      </c>
      <c r="H2675" s="90">
        <f aca="true" t="shared" si="313" ref="H2675:H2688">E2675/C2675*100</f>
        <v>34.67741935483871</v>
      </c>
      <c r="I2675" s="90">
        <f aca="true" t="shared" si="314" ref="I2675:I2688">F2675/C2675*100</f>
        <v>8.333333333333332</v>
      </c>
      <c r="J2675" s="24"/>
      <c r="U2675" s="36"/>
      <c r="V2675" s="36"/>
      <c r="W2675" s="36"/>
      <c r="X2675" s="36"/>
      <c r="Y2675" s="36"/>
      <c r="Z2675" s="36"/>
    </row>
    <row r="2676" spans="2:26" ht="15.75" hidden="1">
      <c r="B2676" s="39" t="s">
        <v>180</v>
      </c>
      <c r="C2676" s="50">
        <v>5837</v>
      </c>
      <c r="D2676" s="19">
        <v>1295</v>
      </c>
      <c r="E2676" s="19">
        <v>4416</v>
      </c>
      <c r="F2676" s="17">
        <v>126</v>
      </c>
      <c r="G2676" s="90">
        <f t="shared" si="312"/>
        <v>22.18605448004112</v>
      </c>
      <c r="H2676" s="90">
        <f t="shared" si="313"/>
        <v>75.65530238136029</v>
      </c>
      <c r="I2676" s="90">
        <f t="shared" si="314"/>
        <v>2.158643138598595</v>
      </c>
      <c r="J2676" s="24"/>
      <c r="U2676" s="36"/>
      <c r="V2676" s="36"/>
      <c r="W2676" s="36"/>
      <c r="X2676" s="36"/>
      <c r="Y2676" s="36"/>
      <c r="Z2676" s="36"/>
    </row>
    <row r="2677" spans="2:26" ht="15.75" hidden="1">
      <c r="B2677" s="39" t="s">
        <v>140</v>
      </c>
      <c r="C2677" s="19">
        <v>632</v>
      </c>
      <c r="D2677" s="19">
        <v>225</v>
      </c>
      <c r="E2677" s="19">
        <v>376</v>
      </c>
      <c r="F2677" s="17">
        <v>31</v>
      </c>
      <c r="G2677" s="90">
        <f t="shared" si="312"/>
        <v>35.60126582278481</v>
      </c>
      <c r="H2677" s="90">
        <f t="shared" si="313"/>
        <v>59.49367088607595</v>
      </c>
      <c r="I2677" s="90">
        <f t="shared" si="314"/>
        <v>4.90506329113924</v>
      </c>
      <c r="J2677" s="24"/>
      <c r="U2677" s="36"/>
      <c r="V2677" s="36"/>
      <c r="W2677" s="36"/>
      <c r="X2677" s="36"/>
      <c r="Y2677" s="36"/>
      <c r="Z2677" s="36"/>
    </row>
    <row r="2678" spans="2:26" ht="15.75" hidden="1">
      <c r="B2678" s="39" t="s">
        <v>141</v>
      </c>
      <c r="C2678" s="19">
        <v>316</v>
      </c>
      <c r="D2678" s="19">
        <v>144</v>
      </c>
      <c r="E2678" s="19">
        <v>144</v>
      </c>
      <c r="F2678" s="17">
        <v>28</v>
      </c>
      <c r="G2678" s="90">
        <f t="shared" si="312"/>
        <v>45.56962025316456</v>
      </c>
      <c r="H2678" s="90">
        <f t="shared" si="313"/>
        <v>45.56962025316456</v>
      </c>
      <c r="I2678" s="90">
        <f t="shared" si="314"/>
        <v>8.860759493670885</v>
      </c>
      <c r="J2678" s="24"/>
      <c r="U2678" s="36"/>
      <c r="V2678" s="36"/>
      <c r="W2678" s="36"/>
      <c r="X2678" s="36"/>
      <c r="Y2678" s="36"/>
      <c r="Z2678" s="36"/>
    </row>
    <row r="2679" spans="2:26" ht="15.75" hidden="1">
      <c r="B2679" s="39" t="s">
        <v>142</v>
      </c>
      <c r="C2679" s="19">
        <v>707</v>
      </c>
      <c r="D2679" s="19">
        <v>132</v>
      </c>
      <c r="E2679" s="19">
        <v>527</v>
      </c>
      <c r="F2679" s="17">
        <v>48</v>
      </c>
      <c r="G2679" s="90">
        <f t="shared" si="312"/>
        <v>18.67043847241867</v>
      </c>
      <c r="H2679" s="90">
        <f t="shared" si="313"/>
        <v>74.54031117397454</v>
      </c>
      <c r="I2679" s="90">
        <f t="shared" si="314"/>
        <v>6.789250353606789</v>
      </c>
      <c r="J2679" s="24"/>
      <c r="U2679" s="36"/>
      <c r="V2679" s="36"/>
      <c r="W2679" s="36"/>
      <c r="X2679" s="36"/>
      <c r="Y2679" s="36"/>
      <c r="Z2679" s="36"/>
    </row>
    <row r="2680" spans="2:26" ht="15.75" hidden="1">
      <c r="B2680" s="39" t="s">
        <v>69</v>
      </c>
      <c r="C2680" s="19">
        <v>3291</v>
      </c>
      <c r="D2680" s="19">
        <v>1280</v>
      </c>
      <c r="E2680" s="19">
        <v>1944</v>
      </c>
      <c r="F2680" s="17">
        <v>67</v>
      </c>
      <c r="G2680" s="90">
        <f t="shared" si="312"/>
        <v>38.89395320571255</v>
      </c>
      <c r="H2680" s="90">
        <f t="shared" si="313"/>
        <v>59.070191431175935</v>
      </c>
      <c r="I2680" s="90">
        <f t="shared" si="314"/>
        <v>2.035855363111516</v>
      </c>
      <c r="J2680" s="24"/>
      <c r="U2680" s="36"/>
      <c r="V2680" s="36"/>
      <c r="W2680" s="36"/>
      <c r="X2680" s="36"/>
      <c r="Y2680" s="36"/>
      <c r="Z2680" s="36"/>
    </row>
    <row r="2681" spans="2:26" ht="15.75" hidden="1">
      <c r="B2681" s="39" t="s">
        <v>144</v>
      </c>
      <c r="C2681" s="19">
        <v>1194</v>
      </c>
      <c r="D2681" s="19">
        <v>314</v>
      </c>
      <c r="E2681" s="19">
        <v>861</v>
      </c>
      <c r="F2681" s="17">
        <v>19</v>
      </c>
      <c r="G2681" s="90">
        <f t="shared" si="312"/>
        <v>26.298157453936348</v>
      </c>
      <c r="H2681" s="90">
        <f t="shared" si="313"/>
        <v>72.11055276381909</v>
      </c>
      <c r="I2681" s="90">
        <f t="shared" si="314"/>
        <v>1.5912897822445562</v>
      </c>
      <c r="J2681" s="24"/>
      <c r="U2681" s="36"/>
      <c r="V2681" s="36"/>
      <c r="W2681" s="36"/>
      <c r="X2681" s="36"/>
      <c r="Y2681" s="36"/>
      <c r="Z2681" s="36"/>
    </row>
    <row r="2682" spans="2:26" ht="15.75" hidden="1">
      <c r="B2682" s="39" t="s">
        <v>145</v>
      </c>
      <c r="C2682" s="19">
        <v>236</v>
      </c>
      <c r="D2682" s="19">
        <v>96</v>
      </c>
      <c r="E2682" s="19">
        <v>128</v>
      </c>
      <c r="F2682" s="17">
        <v>12</v>
      </c>
      <c r="G2682" s="90">
        <f t="shared" si="312"/>
        <v>40.67796610169492</v>
      </c>
      <c r="H2682" s="90">
        <f t="shared" si="313"/>
        <v>54.23728813559322</v>
      </c>
      <c r="I2682" s="90">
        <f t="shared" si="314"/>
        <v>5.084745762711865</v>
      </c>
      <c r="J2682" s="24"/>
      <c r="U2682" s="36"/>
      <c r="V2682" s="36"/>
      <c r="W2682" s="36"/>
      <c r="X2682" s="36"/>
      <c r="Y2682" s="36"/>
      <c r="Z2682" s="36"/>
    </row>
    <row r="2683" spans="2:26" ht="15.75" hidden="1">
      <c r="B2683" s="39" t="s">
        <v>73</v>
      </c>
      <c r="C2683" s="19">
        <v>73</v>
      </c>
      <c r="D2683" s="19">
        <v>27</v>
      </c>
      <c r="E2683" s="19">
        <v>35</v>
      </c>
      <c r="F2683" s="17">
        <v>11</v>
      </c>
      <c r="G2683" s="90">
        <f t="shared" si="312"/>
        <v>36.986301369863014</v>
      </c>
      <c r="H2683" s="90">
        <f t="shared" si="313"/>
        <v>47.94520547945205</v>
      </c>
      <c r="I2683" s="90">
        <f t="shared" si="314"/>
        <v>15.068493150684931</v>
      </c>
      <c r="J2683" s="24"/>
      <c r="U2683" s="36"/>
      <c r="V2683" s="36"/>
      <c r="W2683" s="36"/>
      <c r="X2683" s="36"/>
      <c r="Y2683" s="36"/>
      <c r="Z2683" s="36"/>
    </row>
    <row r="2684" spans="2:26" ht="15.75" hidden="1">
      <c r="B2684" s="39" t="s">
        <v>147</v>
      </c>
      <c r="C2684" s="19">
        <v>450</v>
      </c>
      <c r="D2684" s="19">
        <v>319</v>
      </c>
      <c r="E2684" s="19">
        <v>99</v>
      </c>
      <c r="F2684" s="17">
        <v>32</v>
      </c>
      <c r="G2684" s="90">
        <f t="shared" si="312"/>
        <v>70.88888888888889</v>
      </c>
      <c r="H2684" s="90">
        <f t="shared" si="313"/>
        <v>22</v>
      </c>
      <c r="I2684" s="90">
        <f t="shared" si="314"/>
        <v>7.111111111111111</v>
      </c>
      <c r="J2684" s="24"/>
      <c r="U2684" s="36"/>
      <c r="V2684" s="36"/>
      <c r="W2684" s="36"/>
      <c r="X2684" s="36"/>
      <c r="Y2684" s="36"/>
      <c r="Z2684" s="36"/>
    </row>
    <row r="2685" spans="2:26" ht="15.75" hidden="1">
      <c r="B2685" s="39" t="s">
        <v>148</v>
      </c>
      <c r="C2685" s="19">
        <v>1704</v>
      </c>
      <c r="D2685" s="19">
        <v>820</v>
      </c>
      <c r="E2685" s="19">
        <v>877</v>
      </c>
      <c r="F2685" s="17">
        <v>7</v>
      </c>
      <c r="G2685" s="90">
        <f t="shared" si="312"/>
        <v>48.12206572769953</v>
      </c>
      <c r="H2685" s="90">
        <f t="shared" si="313"/>
        <v>51.46713615023474</v>
      </c>
      <c r="I2685" s="90">
        <f t="shared" si="314"/>
        <v>0.41079812206572774</v>
      </c>
      <c r="J2685" s="24"/>
      <c r="U2685" s="36"/>
      <c r="V2685" s="36"/>
      <c r="W2685" s="36"/>
      <c r="X2685" s="36"/>
      <c r="Y2685" s="36"/>
      <c r="Z2685" s="36"/>
    </row>
    <row r="2686" spans="2:26" ht="15.75" hidden="1">
      <c r="B2686" s="39" t="s">
        <v>149</v>
      </c>
      <c r="C2686" s="19">
        <v>2571</v>
      </c>
      <c r="D2686" s="19">
        <v>877</v>
      </c>
      <c r="E2686" s="19">
        <v>1435</v>
      </c>
      <c r="F2686" s="17">
        <v>259</v>
      </c>
      <c r="G2686" s="90">
        <f t="shared" si="312"/>
        <v>34.11124076234928</v>
      </c>
      <c r="H2686" s="90">
        <f t="shared" si="313"/>
        <v>55.81485803189421</v>
      </c>
      <c r="I2686" s="90">
        <f t="shared" si="314"/>
        <v>10.073901205756515</v>
      </c>
      <c r="J2686" s="24"/>
      <c r="U2686" s="36"/>
      <c r="V2686" s="36"/>
      <c r="W2686" s="36"/>
      <c r="X2686" s="36"/>
      <c r="Y2686" s="36"/>
      <c r="Z2686" s="36"/>
    </row>
    <row r="2687" spans="2:26" ht="15.75" hidden="1">
      <c r="B2687" s="39" t="s">
        <v>150</v>
      </c>
      <c r="C2687" s="19">
        <v>1927</v>
      </c>
      <c r="D2687" s="19">
        <v>830</v>
      </c>
      <c r="E2687" s="19">
        <v>1096</v>
      </c>
      <c r="F2687" s="17">
        <v>1</v>
      </c>
      <c r="G2687" s="90">
        <f t="shared" si="312"/>
        <v>43.07213284898806</v>
      </c>
      <c r="H2687" s="90">
        <f t="shared" si="313"/>
        <v>56.8759730150493</v>
      </c>
      <c r="I2687" s="90">
        <f t="shared" si="314"/>
        <v>0.05189413596263622</v>
      </c>
      <c r="J2687" s="24"/>
      <c r="U2687" s="36"/>
      <c r="V2687" s="36"/>
      <c r="W2687" s="36"/>
      <c r="X2687" s="36"/>
      <c r="Y2687" s="36"/>
      <c r="Z2687" s="36"/>
    </row>
    <row r="2688" spans="2:26" ht="15.75" hidden="1">
      <c r="B2688" s="39" t="s">
        <v>151</v>
      </c>
      <c r="C2688" s="19">
        <v>229</v>
      </c>
      <c r="D2688" s="19">
        <v>152</v>
      </c>
      <c r="E2688" s="19">
        <v>73</v>
      </c>
      <c r="F2688" s="17">
        <v>4</v>
      </c>
      <c r="G2688" s="90">
        <f t="shared" si="312"/>
        <v>66.37554585152839</v>
      </c>
      <c r="H2688" s="90">
        <f t="shared" si="313"/>
        <v>31.877729257641924</v>
      </c>
      <c r="I2688" s="90">
        <f t="shared" si="314"/>
        <v>1.7467248908296942</v>
      </c>
      <c r="J2688" s="24"/>
      <c r="U2688" s="36"/>
      <c r="V2688" s="36"/>
      <c r="W2688" s="36"/>
      <c r="X2688" s="36"/>
      <c r="Y2688" s="36"/>
      <c r="Z2688" s="36"/>
    </row>
    <row r="2689" spans="2:26" ht="15.75" hidden="1">
      <c r="B2689" s="25" t="s">
        <v>177</v>
      </c>
      <c r="C2689" s="15"/>
      <c r="D2689" s="15"/>
      <c r="E2689" s="15"/>
      <c r="F2689" s="15"/>
      <c r="G2689" s="15"/>
      <c r="H2689" s="15"/>
      <c r="I2689" s="15"/>
      <c r="J2689" s="15"/>
      <c r="K2689" s="15"/>
      <c r="L2689" s="25"/>
      <c r="U2689" s="36"/>
      <c r="V2689" s="36"/>
      <c r="W2689" s="36"/>
      <c r="X2689" s="36"/>
      <c r="Y2689" s="36"/>
      <c r="Z2689" s="36"/>
    </row>
    <row r="2690" spans="2:26" s="42" customFormat="1" ht="15.75" hidden="1">
      <c r="B2690" s="25"/>
      <c r="C2690" s="15"/>
      <c r="D2690" s="15"/>
      <c r="E2690" s="15"/>
      <c r="F2690" s="15"/>
      <c r="G2690" s="15"/>
      <c r="H2690" s="15"/>
      <c r="I2690" s="15"/>
      <c r="J2690" s="45"/>
      <c r="K2690" s="45"/>
      <c r="L2690" s="41"/>
      <c r="U2690" s="36"/>
      <c r="V2690" s="36"/>
      <c r="W2690" s="36"/>
      <c r="X2690" s="36"/>
      <c r="Y2690" s="36"/>
      <c r="Z2690" s="36"/>
    </row>
    <row r="2691" spans="2:26" ht="15.75" hidden="1">
      <c r="B2691" s="337" t="s">
        <v>3</v>
      </c>
      <c r="C2691" s="337"/>
      <c r="D2691" s="337"/>
      <c r="E2691" s="337"/>
      <c r="F2691" s="337"/>
      <c r="G2691" s="337"/>
      <c r="H2691" s="337"/>
      <c r="I2691" s="337"/>
      <c r="J2691" s="337"/>
      <c r="K2691" s="337"/>
      <c r="U2691" s="36"/>
      <c r="V2691" s="36"/>
      <c r="W2691" s="36"/>
      <c r="X2691" s="36"/>
      <c r="Y2691" s="36"/>
      <c r="Z2691" s="36"/>
    </row>
    <row r="2692" spans="2:26" ht="15" customHeight="1" hidden="1">
      <c r="B2692" s="35"/>
      <c r="C2692" s="22" t="s">
        <v>48</v>
      </c>
      <c r="D2692" s="22" t="s">
        <v>49</v>
      </c>
      <c r="E2692" s="22" t="s">
        <v>50</v>
      </c>
      <c r="F2692" s="22" t="s">
        <v>51</v>
      </c>
      <c r="G2692" s="22" t="s">
        <v>52</v>
      </c>
      <c r="H2692" s="22" t="s">
        <v>53</v>
      </c>
      <c r="I2692" s="22" t="s">
        <v>54</v>
      </c>
      <c r="J2692" s="24"/>
      <c r="U2692" s="36"/>
      <c r="V2692" s="36"/>
      <c r="W2692" s="36"/>
      <c r="X2692" s="36"/>
      <c r="Y2692" s="36"/>
      <c r="Z2692" s="36"/>
    </row>
    <row r="2693" spans="2:26" ht="15.75" hidden="1">
      <c r="B2693" s="21" t="s">
        <v>74</v>
      </c>
      <c r="C2693" s="50">
        <v>202875</v>
      </c>
      <c r="D2693" s="50">
        <v>56298</v>
      </c>
      <c r="E2693" s="50">
        <v>119055</v>
      </c>
      <c r="F2693" s="88">
        <v>27522</v>
      </c>
      <c r="G2693" s="90">
        <f>D2693/C2693*100</f>
        <v>27.750092421441774</v>
      </c>
      <c r="H2693" s="90">
        <f>E2693/C2693*100</f>
        <v>58.68391866913124</v>
      </c>
      <c r="I2693" s="90">
        <f>F2693/C2693*100</f>
        <v>13.565988909426988</v>
      </c>
      <c r="J2693" s="15"/>
      <c r="K2693" s="15"/>
      <c r="L2693" s="25"/>
      <c r="U2693" s="36"/>
      <c r="V2693" s="36"/>
      <c r="W2693" s="36"/>
      <c r="X2693" s="36"/>
      <c r="Y2693" s="36"/>
      <c r="Z2693" s="36"/>
    </row>
    <row r="2694" spans="2:26" ht="15.75" hidden="1">
      <c r="B2694" s="21" t="s">
        <v>172</v>
      </c>
      <c r="C2694" s="19">
        <f>SUM(C2695:C2708)</f>
        <v>18826</v>
      </c>
      <c r="D2694" s="19">
        <f>SUM(D2695:D2708)</f>
        <v>4950</v>
      </c>
      <c r="E2694" s="19">
        <f>SUM(E2695:E2708)</f>
        <v>11727</v>
      </c>
      <c r="F2694" s="17">
        <f>SUM(F2695:F2708)</f>
        <v>2149</v>
      </c>
      <c r="G2694" s="90">
        <f>D2694/C2694*100</f>
        <v>26.293423988101562</v>
      </c>
      <c r="H2694" s="90">
        <f>E2694/C2694*100</f>
        <v>62.29151173908425</v>
      </c>
      <c r="I2694" s="90">
        <f>F2694/C2694*100</f>
        <v>11.415064272814194</v>
      </c>
      <c r="J2694" s="24"/>
      <c r="U2694" s="36"/>
      <c r="V2694" s="36"/>
      <c r="W2694" s="36"/>
      <c r="X2694" s="36"/>
      <c r="Y2694" s="36"/>
      <c r="Z2694" s="36"/>
    </row>
    <row r="2695" spans="2:26" ht="15" customHeight="1" hidden="1">
      <c r="B2695" s="39" t="s">
        <v>25</v>
      </c>
      <c r="C2695" s="50">
        <v>354</v>
      </c>
      <c r="D2695" s="19">
        <v>0</v>
      </c>
      <c r="E2695" s="19">
        <v>354</v>
      </c>
      <c r="F2695" s="17">
        <v>0</v>
      </c>
      <c r="G2695" s="90">
        <f aca="true" t="shared" si="315" ref="G2695:G2708">D2695/C2695*100</f>
        <v>0</v>
      </c>
      <c r="H2695" s="90">
        <f aca="true" t="shared" si="316" ref="H2695:H2708">E2695/C2695*100</f>
        <v>100</v>
      </c>
      <c r="I2695" s="90">
        <f aca="true" t="shared" si="317" ref="I2695:I2708">F2695/C2695*100</f>
        <v>0</v>
      </c>
      <c r="J2695" s="24"/>
      <c r="U2695" s="36"/>
      <c r="V2695" s="36"/>
      <c r="W2695" s="36"/>
      <c r="X2695" s="36"/>
      <c r="Y2695" s="36"/>
      <c r="Z2695" s="36"/>
    </row>
    <row r="2696" spans="2:26" ht="15.75" hidden="1">
      <c r="B2696" s="39" t="s">
        <v>180</v>
      </c>
      <c r="C2696" s="50">
        <v>5509</v>
      </c>
      <c r="D2696" s="19">
        <v>1066</v>
      </c>
      <c r="E2696" s="19">
        <v>3778</v>
      </c>
      <c r="F2696" s="17">
        <v>665</v>
      </c>
      <c r="G2696" s="90">
        <f t="shared" si="315"/>
        <v>19.35015429297513</v>
      </c>
      <c r="H2696" s="90">
        <f t="shared" si="316"/>
        <v>68.57868941731712</v>
      </c>
      <c r="I2696" s="90">
        <f t="shared" si="317"/>
        <v>12.07115628970775</v>
      </c>
      <c r="J2696" s="24"/>
      <c r="U2696" s="36"/>
      <c r="V2696" s="36"/>
      <c r="W2696" s="36"/>
      <c r="X2696" s="36"/>
      <c r="Y2696" s="36"/>
      <c r="Z2696" s="36"/>
    </row>
    <row r="2697" spans="2:26" ht="15.75" hidden="1">
      <c r="B2697" s="39" t="s">
        <v>140</v>
      </c>
      <c r="C2697" s="19">
        <v>634</v>
      </c>
      <c r="D2697" s="19">
        <v>84</v>
      </c>
      <c r="E2697" s="19">
        <v>335</v>
      </c>
      <c r="F2697" s="17">
        <v>215</v>
      </c>
      <c r="G2697" s="90">
        <f t="shared" si="315"/>
        <v>13.249211356466878</v>
      </c>
      <c r="H2697" s="90">
        <f t="shared" si="316"/>
        <v>52.83911671924291</v>
      </c>
      <c r="I2697" s="90">
        <f t="shared" si="317"/>
        <v>33.91167192429022</v>
      </c>
      <c r="J2697" s="24"/>
      <c r="U2697" s="36"/>
      <c r="V2697" s="36"/>
      <c r="W2697" s="36"/>
      <c r="X2697" s="36"/>
      <c r="Y2697" s="36"/>
      <c r="Z2697" s="36"/>
    </row>
    <row r="2698" spans="2:26" ht="15.75" hidden="1">
      <c r="B2698" s="39" t="s">
        <v>141</v>
      </c>
      <c r="C2698" s="19">
        <v>352</v>
      </c>
      <c r="D2698" s="19">
        <v>190</v>
      </c>
      <c r="E2698" s="19">
        <v>132</v>
      </c>
      <c r="F2698" s="17">
        <v>30</v>
      </c>
      <c r="G2698" s="90">
        <f t="shared" si="315"/>
        <v>53.97727272727273</v>
      </c>
      <c r="H2698" s="90">
        <f t="shared" si="316"/>
        <v>37.5</v>
      </c>
      <c r="I2698" s="90">
        <f t="shared" si="317"/>
        <v>8.522727272727272</v>
      </c>
      <c r="J2698" s="24"/>
      <c r="U2698" s="36"/>
      <c r="V2698" s="36"/>
      <c r="W2698" s="36"/>
      <c r="X2698" s="36"/>
      <c r="Y2698" s="36"/>
      <c r="Z2698" s="36"/>
    </row>
    <row r="2699" spans="2:26" ht="15.75" hidden="1">
      <c r="B2699" s="39" t="s">
        <v>142</v>
      </c>
      <c r="C2699" s="19">
        <v>656</v>
      </c>
      <c r="D2699" s="19">
        <v>101</v>
      </c>
      <c r="E2699" s="19">
        <v>325</v>
      </c>
      <c r="F2699" s="17">
        <v>230</v>
      </c>
      <c r="G2699" s="90">
        <f t="shared" si="315"/>
        <v>15.396341463414634</v>
      </c>
      <c r="H2699" s="90">
        <f t="shared" si="316"/>
        <v>49.542682926829265</v>
      </c>
      <c r="I2699" s="90">
        <f t="shared" si="317"/>
        <v>35.0609756097561</v>
      </c>
      <c r="J2699" s="24"/>
      <c r="U2699" s="36"/>
      <c r="V2699" s="36"/>
      <c r="W2699" s="36"/>
      <c r="X2699" s="36"/>
      <c r="Y2699" s="36"/>
      <c r="Z2699" s="36"/>
    </row>
    <row r="2700" spans="2:26" ht="15.75" hidden="1">
      <c r="B2700" s="39" t="s">
        <v>69</v>
      </c>
      <c r="C2700" s="19">
        <v>3295</v>
      </c>
      <c r="D2700" s="19">
        <v>774</v>
      </c>
      <c r="E2700" s="19">
        <v>2069</v>
      </c>
      <c r="F2700" s="17">
        <v>452</v>
      </c>
      <c r="G2700" s="90">
        <f t="shared" si="315"/>
        <v>23.490136570561457</v>
      </c>
      <c r="H2700" s="90">
        <f t="shared" si="316"/>
        <v>62.792109256449166</v>
      </c>
      <c r="I2700" s="90">
        <f t="shared" si="317"/>
        <v>13.717754172989377</v>
      </c>
      <c r="J2700" s="24"/>
      <c r="U2700" s="36"/>
      <c r="V2700" s="36"/>
      <c r="W2700" s="36"/>
      <c r="X2700" s="36"/>
      <c r="Y2700" s="36"/>
      <c r="Z2700" s="36"/>
    </row>
    <row r="2701" spans="2:26" ht="15.75" hidden="1">
      <c r="B2701" s="39" t="s">
        <v>144</v>
      </c>
      <c r="C2701" s="19">
        <v>1221</v>
      </c>
      <c r="D2701" s="19">
        <v>261</v>
      </c>
      <c r="E2701" s="19">
        <v>960</v>
      </c>
      <c r="F2701" s="17">
        <v>0</v>
      </c>
      <c r="G2701" s="90">
        <f t="shared" si="315"/>
        <v>21.375921375921376</v>
      </c>
      <c r="H2701" s="90">
        <f t="shared" si="316"/>
        <v>78.62407862407862</v>
      </c>
      <c r="I2701" s="90">
        <f t="shared" si="317"/>
        <v>0</v>
      </c>
      <c r="J2701" s="24"/>
      <c r="U2701" s="36"/>
      <c r="V2701" s="36"/>
      <c r="W2701" s="36"/>
      <c r="X2701" s="36"/>
      <c r="Y2701" s="36"/>
      <c r="Z2701" s="36"/>
    </row>
    <row r="2702" spans="2:26" ht="15.75" hidden="1">
      <c r="B2702" s="39" t="s">
        <v>145</v>
      </c>
      <c r="C2702" s="19">
        <v>217</v>
      </c>
      <c r="D2702" s="19">
        <v>0</v>
      </c>
      <c r="E2702" s="19">
        <v>217</v>
      </c>
      <c r="F2702" s="17">
        <v>0</v>
      </c>
      <c r="G2702" s="90">
        <f t="shared" si="315"/>
        <v>0</v>
      </c>
      <c r="H2702" s="90">
        <f t="shared" si="316"/>
        <v>100</v>
      </c>
      <c r="I2702" s="90">
        <f t="shared" si="317"/>
        <v>0</v>
      </c>
      <c r="J2702" s="24"/>
      <c r="U2702" s="36"/>
      <c r="V2702" s="36"/>
      <c r="W2702" s="36"/>
      <c r="X2702" s="36"/>
      <c r="Y2702" s="36"/>
      <c r="Z2702" s="36"/>
    </row>
    <row r="2703" spans="2:26" ht="15.75" hidden="1">
      <c r="B2703" s="39" t="s">
        <v>73</v>
      </c>
      <c r="C2703" s="19">
        <v>73</v>
      </c>
      <c r="D2703" s="19">
        <v>0</v>
      </c>
      <c r="E2703" s="19">
        <v>60</v>
      </c>
      <c r="F2703" s="17">
        <v>13</v>
      </c>
      <c r="G2703" s="90">
        <f t="shared" si="315"/>
        <v>0</v>
      </c>
      <c r="H2703" s="90">
        <f t="shared" si="316"/>
        <v>82.1917808219178</v>
      </c>
      <c r="I2703" s="90">
        <f t="shared" si="317"/>
        <v>17.80821917808219</v>
      </c>
      <c r="J2703" s="24"/>
      <c r="U2703" s="36"/>
      <c r="V2703" s="36"/>
      <c r="W2703" s="36"/>
      <c r="X2703" s="36"/>
      <c r="Y2703" s="36"/>
      <c r="Z2703" s="36"/>
    </row>
    <row r="2704" spans="2:26" ht="15.75" hidden="1">
      <c r="B2704" s="39" t="s">
        <v>147</v>
      </c>
      <c r="C2704" s="19">
        <v>415</v>
      </c>
      <c r="D2704" s="19">
        <v>44</v>
      </c>
      <c r="E2704" s="19">
        <v>261</v>
      </c>
      <c r="F2704" s="17">
        <v>110</v>
      </c>
      <c r="G2704" s="90">
        <f t="shared" si="315"/>
        <v>10.602409638554217</v>
      </c>
      <c r="H2704" s="90">
        <f t="shared" si="316"/>
        <v>62.89156626506024</v>
      </c>
      <c r="I2704" s="90">
        <f t="shared" si="317"/>
        <v>26.506024096385545</v>
      </c>
      <c r="J2704" s="24"/>
      <c r="U2704" s="36"/>
      <c r="V2704" s="36"/>
      <c r="W2704" s="36"/>
      <c r="X2704" s="36"/>
      <c r="Y2704" s="36"/>
      <c r="Z2704" s="36"/>
    </row>
    <row r="2705" spans="2:26" ht="15.75" hidden="1">
      <c r="B2705" s="39" t="s">
        <v>148</v>
      </c>
      <c r="C2705" s="19">
        <v>1670</v>
      </c>
      <c r="D2705" s="19">
        <v>787</v>
      </c>
      <c r="E2705" s="19">
        <v>867</v>
      </c>
      <c r="F2705" s="17">
        <v>16</v>
      </c>
      <c r="G2705" s="90">
        <f t="shared" si="315"/>
        <v>47.125748502994014</v>
      </c>
      <c r="H2705" s="90">
        <f t="shared" si="316"/>
        <v>51.91616766467065</v>
      </c>
      <c r="I2705" s="90">
        <f t="shared" si="317"/>
        <v>0.9580838323353293</v>
      </c>
      <c r="J2705" s="24"/>
      <c r="U2705" s="36"/>
      <c r="V2705" s="36"/>
      <c r="W2705" s="36"/>
      <c r="X2705" s="36"/>
      <c r="Y2705" s="36"/>
      <c r="Z2705" s="36"/>
    </row>
    <row r="2706" spans="2:26" ht="15.75" hidden="1">
      <c r="B2706" s="39" t="s">
        <v>149</v>
      </c>
      <c r="C2706" s="19">
        <v>2442</v>
      </c>
      <c r="D2706" s="19">
        <v>808</v>
      </c>
      <c r="E2706" s="19">
        <v>1273</v>
      </c>
      <c r="F2706" s="17">
        <v>361</v>
      </c>
      <c r="G2706" s="90">
        <f t="shared" si="315"/>
        <v>33.08763308763309</v>
      </c>
      <c r="H2706" s="90">
        <f t="shared" si="316"/>
        <v>52.12940212940212</v>
      </c>
      <c r="I2706" s="90">
        <f t="shared" si="317"/>
        <v>14.782964782964783</v>
      </c>
      <c r="J2706" s="24"/>
      <c r="U2706" s="36"/>
      <c r="V2706" s="36"/>
      <c r="W2706" s="36"/>
      <c r="X2706" s="36"/>
      <c r="Y2706" s="36"/>
      <c r="Z2706" s="36"/>
    </row>
    <row r="2707" spans="2:26" ht="15.75" hidden="1">
      <c r="B2707" s="39" t="s">
        <v>150</v>
      </c>
      <c r="C2707" s="19">
        <v>1793</v>
      </c>
      <c r="D2707" s="19">
        <v>766</v>
      </c>
      <c r="E2707" s="19">
        <v>1027</v>
      </c>
      <c r="F2707" s="17">
        <v>0</v>
      </c>
      <c r="G2707" s="90">
        <f t="shared" si="315"/>
        <v>42.72169548243168</v>
      </c>
      <c r="H2707" s="90">
        <f t="shared" si="316"/>
        <v>57.27830451756832</v>
      </c>
      <c r="I2707" s="90">
        <f t="shared" si="317"/>
        <v>0</v>
      </c>
      <c r="J2707" s="24"/>
      <c r="U2707" s="36"/>
      <c r="V2707" s="36"/>
      <c r="W2707" s="36"/>
      <c r="X2707" s="36"/>
      <c r="Y2707" s="36"/>
      <c r="Z2707" s="36"/>
    </row>
    <row r="2708" spans="2:26" ht="15.75" hidden="1">
      <c r="B2708" s="39" t="s">
        <v>151</v>
      </c>
      <c r="C2708" s="19">
        <v>195</v>
      </c>
      <c r="D2708" s="19">
        <v>69</v>
      </c>
      <c r="E2708" s="19">
        <v>69</v>
      </c>
      <c r="F2708" s="17">
        <v>57</v>
      </c>
      <c r="G2708" s="90">
        <f t="shared" si="315"/>
        <v>35.38461538461539</v>
      </c>
      <c r="H2708" s="90">
        <f t="shared" si="316"/>
        <v>35.38461538461539</v>
      </c>
      <c r="I2708" s="90">
        <f t="shared" si="317"/>
        <v>29.230769230769234</v>
      </c>
      <c r="J2708" s="24"/>
      <c r="U2708" s="36"/>
      <c r="V2708" s="36"/>
      <c r="W2708" s="36"/>
      <c r="X2708" s="36"/>
      <c r="Y2708" s="36"/>
      <c r="Z2708" s="36"/>
    </row>
    <row r="2709" spans="2:26" ht="15.75" hidden="1">
      <c r="B2709" s="25" t="s">
        <v>177</v>
      </c>
      <c r="C2709" s="15"/>
      <c r="D2709" s="15"/>
      <c r="E2709" s="15"/>
      <c r="F2709" s="15"/>
      <c r="G2709" s="15"/>
      <c r="H2709" s="15"/>
      <c r="I2709" s="15"/>
      <c r="J2709" s="15"/>
      <c r="K2709" s="15"/>
      <c r="L2709" s="25"/>
      <c r="U2709" s="36"/>
      <c r="V2709" s="36"/>
      <c r="W2709" s="36"/>
      <c r="X2709" s="36"/>
      <c r="Y2709" s="36"/>
      <c r="Z2709" s="36"/>
    </row>
    <row r="2710" spans="2:26" s="42" customFormat="1" ht="15.75" hidden="1">
      <c r="B2710" s="25"/>
      <c r="C2710" s="15"/>
      <c r="D2710" s="15"/>
      <c r="E2710" s="15"/>
      <c r="F2710" s="15"/>
      <c r="G2710" s="15"/>
      <c r="H2710" s="15"/>
      <c r="I2710" s="15"/>
      <c r="J2710" s="45"/>
      <c r="K2710" s="45"/>
      <c r="L2710" s="41"/>
      <c r="U2710" s="36"/>
      <c r="V2710" s="36"/>
      <c r="W2710" s="36"/>
      <c r="X2710" s="36"/>
      <c r="Y2710" s="36"/>
      <c r="Z2710" s="36"/>
    </row>
    <row r="2711" spans="2:26" ht="15.75" hidden="1">
      <c r="B2711" s="337" t="s">
        <v>2</v>
      </c>
      <c r="C2711" s="337"/>
      <c r="D2711" s="337"/>
      <c r="E2711" s="337"/>
      <c r="F2711" s="337"/>
      <c r="G2711" s="337"/>
      <c r="H2711" s="337"/>
      <c r="I2711" s="337"/>
      <c r="J2711" s="337"/>
      <c r="K2711" s="337"/>
      <c r="U2711" s="36"/>
      <c r="V2711" s="36"/>
      <c r="W2711" s="36"/>
      <c r="X2711" s="36"/>
      <c r="Y2711" s="36"/>
      <c r="Z2711" s="36"/>
    </row>
    <row r="2712" spans="2:26" ht="15" customHeight="1" hidden="1">
      <c r="B2712" s="35"/>
      <c r="C2712" s="22" t="s">
        <v>48</v>
      </c>
      <c r="D2712" s="22" t="s">
        <v>49</v>
      </c>
      <c r="E2712" s="22" t="s">
        <v>50</v>
      </c>
      <c r="F2712" s="22" t="s">
        <v>51</v>
      </c>
      <c r="G2712" s="22" t="s">
        <v>52</v>
      </c>
      <c r="H2712" s="22" t="s">
        <v>53</v>
      </c>
      <c r="I2712" s="22" t="s">
        <v>54</v>
      </c>
      <c r="J2712" s="24"/>
      <c r="U2712" s="36"/>
      <c r="V2712" s="36"/>
      <c r="W2712" s="36"/>
      <c r="X2712" s="36"/>
      <c r="Y2712" s="36"/>
      <c r="Z2712" s="36"/>
    </row>
    <row r="2713" spans="2:26" ht="15.75" hidden="1">
      <c r="B2713" s="21" t="s">
        <v>74</v>
      </c>
      <c r="C2713" s="50">
        <v>197026</v>
      </c>
      <c r="D2713" s="50">
        <v>47813</v>
      </c>
      <c r="E2713" s="50">
        <v>119171</v>
      </c>
      <c r="F2713" s="88">
        <v>30042</v>
      </c>
      <c r="G2713" s="90">
        <f>D2713/C2713*100</f>
        <v>24.26735557743648</v>
      </c>
      <c r="H2713" s="90">
        <f>E2713/C2713*100</f>
        <v>60.48491062093328</v>
      </c>
      <c r="I2713" s="90">
        <f>F2713/C2713*100</f>
        <v>15.247733801630242</v>
      </c>
      <c r="J2713" s="15"/>
      <c r="K2713" s="15"/>
      <c r="L2713" s="25"/>
      <c r="U2713" s="36"/>
      <c r="V2713" s="36"/>
      <c r="W2713" s="36"/>
      <c r="X2713" s="36"/>
      <c r="Y2713" s="36"/>
      <c r="Z2713" s="36"/>
    </row>
    <row r="2714" spans="2:26" ht="15.75" hidden="1">
      <c r="B2714" s="21" t="s">
        <v>172</v>
      </c>
      <c r="C2714" s="19">
        <f>SUM(C2715:C2728)</f>
        <v>18197</v>
      </c>
      <c r="D2714" s="19">
        <f>SUM(D2715:D2728)</f>
        <v>4583</v>
      </c>
      <c r="E2714" s="19">
        <f>SUM(E2715:E2728)</f>
        <v>10364</v>
      </c>
      <c r="F2714" s="17">
        <f>SUM(F2715:F2728)</f>
        <v>3250</v>
      </c>
      <c r="G2714" s="90">
        <f>D2714/C2714*100</f>
        <v>25.185470132439413</v>
      </c>
      <c r="H2714" s="90">
        <f>E2714/C2714*100</f>
        <v>56.954443040061555</v>
      </c>
      <c r="I2714" s="90">
        <f>F2714/C2714*100</f>
        <v>17.86008682749904</v>
      </c>
      <c r="J2714" s="24"/>
      <c r="U2714" s="36"/>
      <c r="V2714" s="36"/>
      <c r="W2714" s="36"/>
      <c r="X2714" s="36"/>
      <c r="Y2714" s="36"/>
      <c r="Z2714" s="36"/>
    </row>
    <row r="2715" spans="2:26" ht="15" customHeight="1" hidden="1">
      <c r="B2715" s="39" t="s">
        <v>25</v>
      </c>
      <c r="C2715" s="50">
        <v>265</v>
      </c>
      <c r="D2715" s="19">
        <v>0</v>
      </c>
      <c r="E2715" s="19">
        <v>265</v>
      </c>
      <c r="F2715" s="17">
        <v>0</v>
      </c>
      <c r="G2715" s="90">
        <f aca="true" t="shared" si="318" ref="G2715:G2728">D2715/C2715*100</f>
        <v>0</v>
      </c>
      <c r="H2715" s="90">
        <f aca="true" t="shared" si="319" ref="H2715:H2728">E2715/C2715*100</f>
        <v>100</v>
      </c>
      <c r="I2715" s="90">
        <f aca="true" t="shared" si="320" ref="I2715:I2728">F2715/C2715*100</f>
        <v>0</v>
      </c>
      <c r="J2715" s="24"/>
      <c r="U2715" s="36"/>
      <c r="V2715" s="36"/>
      <c r="W2715" s="36"/>
      <c r="X2715" s="36"/>
      <c r="Y2715" s="36"/>
      <c r="Z2715" s="36"/>
    </row>
    <row r="2716" spans="2:26" ht="15.75" hidden="1">
      <c r="B2716" s="39" t="s">
        <v>180</v>
      </c>
      <c r="C2716" s="50">
        <v>5659</v>
      </c>
      <c r="D2716" s="19">
        <v>1348</v>
      </c>
      <c r="E2716" s="19">
        <v>3507</v>
      </c>
      <c r="F2716" s="17">
        <v>804</v>
      </c>
      <c r="G2716" s="90">
        <f t="shared" si="318"/>
        <v>23.82046297932497</v>
      </c>
      <c r="H2716" s="90">
        <f t="shared" si="319"/>
        <v>61.97207987276904</v>
      </c>
      <c r="I2716" s="90">
        <f t="shared" si="320"/>
        <v>14.207457147905991</v>
      </c>
      <c r="J2716" s="24"/>
      <c r="U2716" s="36"/>
      <c r="V2716" s="36"/>
      <c r="W2716" s="36"/>
      <c r="X2716" s="36"/>
      <c r="Y2716" s="36"/>
      <c r="Z2716" s="36"/>
    </row>
    <row r="2717" spans="2:26" ht="15.75" hidden="1">
      <c r="B2717" s="39" t="s">
        <v>140</v>
      </c>
      <c r="C2717" s="19">
        <v>615</v>
      </c>
      <c r="D2717" s="19">
        <v>118</v>
      </c>
      <c r="E2717" s="19">
        <v>336</v>
      </c>
      <c r="F2717" s="17">
        <v>161</v>
      </c>
      <c r="G2717" s="90">
        <f t="shared" si="318"/>
        <v>19.1869918699187</v>
      </c>
      <c r="H2717" s="90">
        <f t="shared" si="319"/>
        <v>54.63414634146342</v>
      </c>
      <c r="I2717" s="90">
        <f t="shared" si="320"/>
        <v>26.178861788617887</v>
      </c>
      <c r="J2717" s="24"/>
      <c r="U2717" s="36"/>
      <c r="V2717" s="36"/>
      <c r="W2717" s="36"/>
      <c r="X2717" s="36"/>
      <c r="Y2717" s="36"/>
      <c r="Z2717" s="36"/>
    </row>
    <row r="2718" spans="2:26" ht="15.75" hidden="1">
      <c r="B2718" s="39" t="s">
        <v>141</v>
      </c>
      <c r="C2718" s="19">
        <v>365</v>
      </c>
      <c r="D2718" s="19">
        <v>143</v>
      </c>
      <c r="E2718" s="19">
        <v>137</v>
      </c>
      <c r="F2718" s="17">
        <v>85</v>
      </c>
      <c r="G2718" s="90">
        <f t="shared" si="318"/>
        <v>39.178082191780824</v>
      </c>
      <c r="H2718" s="90">
        <f t="shared" si="319"/>
        <v>37.534246575342465</v>
      </c>
      <c r="I2718" s="90">
        <f t="shared" si="320"/>
        <v>23.28767123287671</v>
      </c>
      <c r="J2718" s="24"/>
      <c r="U2718" s="36"/>
      <c r="V2718" s="36"/>
      <c r="W2718" s="36"/>
      <c r="X2718" s="36"/>
      <c r="Y2718" s="36"/>
      <c r="Z2718" s="36"/>
    </row>
    <row r="2719" spans="2:26" ht="15.75" hidden="1">
      <c r="B2719" s="39" t="s">
        <v>142</v>
      </c>
      <c r="C2719" s="19">
        <v>681</v>
      </c>
      <c r="D2719" s="19">
        <v>64</v>
      </c>
      <c r="E2719" s="19">
        <v>369</v>
      </c>
      <c r="F2719" s="17">
        <v>248</v>
      </c>
      <c r="G2719" s="90">
        <f t="shared" si="318"/>
        <v>9.397944199706314</v>
      </c>
      <c r="H2719" s="90">
        <f t="shared" si="319"/>
        <v>54.18502202643172</v>
      </c>
      <c r="I2719" s="90">
        <f t="shared" si="320"/>
        <v>36.41703377386197</v>
      </c>
      <c r="J2719" s="24"/>
      <c r="U2719" s="36"/>
      <c r="V2719" s="36"/>
      <c r="W2719" s="36"/>
      <c r="X2719" s="36"/>
      <c r="Y2719" s="36"/>
      <c r="Z2719" s="36"/>
    </row>
    <row r="2720" spans="2:26" ht="15.75" hidden="1">
      <c r="B2720" s="39" t="s">
        <v>69</v>
      </c>
      <c r="C2720" s="19">
        <v>2834</v>
      </c>
      <c r="D2720" s="19">
        <v>843</v>
      </c>
      <c r="E2720" s="19">
        <v>1506</v>
      </c>
      <c r="F2720" s="17">
        <v>485</v>
      </c>
      <c r="G2720" s="90">
        <f t="shared" si="318"/>
        <v>29.74594213126323</v>
      </c>
      <c r="H2720" s="90">
        <f t="shared" si="319"/>
        <v>53.140437544107265</v>
      </c>
      <c r="I2720" s="90">
        <f t="shared" si="320"/>
        <v>17.1136203246295</v>
      </c>
      <c r="J2720" s="24"/>
      <c r="U2720" s="36"/>
      <c r="V2720" s="36"/>
      <c r="W2720" s="36"/>
      <c r="X2720" s="36"/>
      <c r="Y2720" s="36"/>
      <c r="Z2720" s="36"/>
    </row>
    <row r="2721" spans="2:26" ht="15.75" hidden="1">
      <c r="B2721" s="39" t="s">
        <v>144</v>
      </c>
      <c r="C2721" s="19">
        <v>1194</v>
      </c>
      <c r="D2721" s="19">
        <v>181</v>
      </c>
      <c r="E2721" s="19">
        <v>923</v>
      </c>
      <c r="F2721" s="17">
        <v>90</v>
      </c>
      <c r="G2721" s="90">
        <f t="shared" si="318"/>
        <v>15.159128978224457</v>
      </c>
      <c r="H2721" s="90">
        <f t="shared" si="319"/>
        <v>77.30318257956449</v>
      </c>
      <c r="I2721" s="90">
        <f t="shared" si="320"/>
        <v>7.537688442211055</v>
      </c>
      <c r="J2721" s="24"/>
      <c r="U2721" s="36"/>
      <c r="V2721" s="36"/>
      <c r="W2721" s="36"/>
      <c r="X2721" s="36"/>
      <c r="Y2721" s="36"/>
      <c r="Z2721" s="36"/>
    </row>
    <row r="2722" spans="2:26" ht="15.75" hidden="1">
      <c r="B2722" s="39" t="s">
        <v>145</v>
      </c>
      <c r="C2722" s="19">
        <v>218</v>
      </c>
      <c r="D2722" s="19">
        <v>0</v>
      </c>
      <c r="E2722" s="19">
        <v>218</v>
      </c>
      <c r="F2722" s="17">
        <v>0</v>
      </c>
      <c r="G2722" s="90">
        <f t="shared" si="318"/>
        <v>0</v>
      </c>
      <c r="H2722" s="90">
        <f t="shared" si="319"/>
        <v>100</v>
      </c>
      <c r="I2722" s="90">
        <f t="shared" si="320"/>
        <v>0</v>
      </c>
      <c r="J2722" s="24"/>
      <c r="U2722" s="36"/>
      <c r="V2722" s="36"/>
      <c r="W2722" s="36"/>
      <c r="X2722" s="36"/>
      <c r="Y2722" s="36"/>
      <c r="Z2722" s="36"/>
    </row>
    <row r="2723" spans="2:26" ht="15.75" hidden="1">
      <c r="B2723" s="39" t="s">
        <v>73</v>
      </c>
      <c r="C2723" s="19">
        <v>72</v>
      </c>
      <c r="D2723" s="19">
        <v>0</v>
      </c>
      <c r="E2723" s="19">
        <v>61</v>
      </c>
      <c r="F2723" s="17">
        <v>11</v>
      </c>
      <c r="G2723" s="90">
        <f t="shared" si="318"/>
        <v>0</v>
      </c>
      <c r="H2723" s="90">
        <f t="shared" si="319"/>
        <v>84.72222222222221</v>
      </c>
      <c r="I2723" s="90">
        <f t="shared" si="320"/>
        <v>15.277777777777779</v>
      </c>
      <c r="J2723" s="24"/>
      <c r="U2723" s="36"/>
      <c r="V2723" s="36"/>
      <c r="W2723" s="36"/>
      <c r="X2723" s="36"/>
      <c r="Y2723" s="36"/>
      <c r="Z2723" s="36"/>
    </row>
    <row r="2724" spans="2:26" ht="15.75" hidden="1">
      <c r="B2724" s="39" t="s">
        <v>147</v>
      </c>
      <c r="C2724" s="19">
        <v>364</v>
      </c>
      <c r="D2724" s="19">
        <v>46</v>
      </c>
      <c r="E2724" s="19">
        <v>224</v>
      </c>
      <c r="F2724" s="17">
        <v>94</v>
      </c>
      <c r="G2724" s="90">
        <f t="shared" si="318"/>
        <v>12.637362637362637</v>
      </c>
      <c r="H2724" s="90">
        <f t="shared" si="319"/>
        <v>61.53846153846154</v>
      </c>
      <c r="I2724" s="90">
        <f t="shared" si="320"/>
        <v>25.82417582417583</v>
      </c>
      <c r="J2724" s="24"/>
      <c r="U2724" s="36"/>
      <c r="V2724" s="36"/>
      <c r="W2724" s="36"/>
      <c r="X2724" s="36"/>
      <c r="Y2724" s="36"/>
      <c r="Z2724" s="36"/>
    </row>
    <row r="2725" spans="2:26" ht="15.75" hidden="1">
      <c r="B2725" s="39" t="s">
        <v>148</v>
      </c>
      <c r="C2725" s="19">
        <v>1457</v>
      </c>
      <c r="D2725" s="19">
        <v>568</v>
      </c>
      <c r="E2725" s="19">
        <v>860</v>
      </c>
      <c r="F2725" s="17">
        <v>29</v>
      </c>
      <c r="G2725" s="90">
        <f t="shared" si="318"/>
        <v>38.98421413864104</v>
      </c>
      <c r="H2725" s="90">
        <f t="shared" si="319"/>
        <v>59.02539464653397</v>
      </c>
      <c r="I2725" s="90">
        <f t="shared" si="320"/>
        <v>1.990391214824983</v>
      </c>
      <c r="J2725" s="24"/>
      <c r="U2725" s="36"/>
      <c r="V2725" s="36"/>
      <c r="W2725" s="36"/>
      <c r="X2725" s="36"/>
      <c r="Y2725" s="36"/>
      <c r="Z2725" s="36"/>
    </row>
    <row r="2726" spans="2:26" ht="15.75" hidden="1">
      <c r="B2726" s="39" t="s">
        <v>149</v>
      </c>
      <c r="C2726" s="19">
        <v>2393</v>
      </c>
      <c r="D2726" s="19">
        <v>243</v>
      </c>
      <c r="E2726" s="19">
        <v>1509</v>
      </c>
      <c r="F2726" s="17">
        <v>641</v>
      </c>
      <c r="G2726" s="90">
        <f t="shared" si="318"/>
        <v>10.154617634768073</v>
      </c>
      <c r="H2726" s="90">
        <f t="shared" si="319"/>
        <v>63.05892185541162</v>
      </c>
      <c r="I2726" s="90">
        <f t="shared" si="320"/>
        <v>26.78646050982031</v>
      </c>
      <c r="J2726" s="24"/>
      <c r="U2726" s="36"/>
      <c r="V2726" s="36"/>
      <c r="W2726" s="36"/>
      <c r="X2726" s="36"/>
      <c r="Y2726" s="36"/>
      <c r="Z2726" s="36"/>
    </row>
    <row r="2727" spans="2:26" ht="15.75" hidden="1">
      <c r="B2727" s="39" t="s">
        <v>150</v>
      </c>
      <c r="C2727" s="19">
        <v>1899</v>
      </c>
      <c r="D2727" s="19">
        <v>965</v>
      </c>
      <c r="E2727" s="19">
        <v>374</v>
      </c>
      <c r="F2727" s="17">
        <v>560</v>
      </c>
      <c r="G2727" s="90">
        <f t="shared" si="318"/>
        <v>50.81621906266456</v>
      </c>
      <c r="H2727" s="90">
        <f t="shared" si="319"/>
        <v>19.694576092680357</v>
      </c>
      <c r="I2727" s="90">
        <f t="shared" si="320"/>
        <v>29.48920484465508</v>
      </c>
      <c r="J2727" s="24"/>
      <c r="U2727" s="36"/>
      <c r="V2727" s="36"/>
      <c r="W2727" s="36"/>
      <c r="X2727" s="36"/>
      <c r="Y2727" s="36"/>
      <c r="Z2727" s="36"/>
    </row>
    <row r="2728" spans="2:26" ht="15.75" hidden="1">
      <c r="B2728" s="39" t="s">
        <v>151</v>
      </c>
      <c r="C2728" s="19">
        <v>181</v>
      </c>
      <c r="D2728" s="19">
        <v>64</v>
      </c>
      <c r="E2728" s="19">
        <v>75</v>
      </c>
      <c r="F2728" s="17">
        <v>42</v>
      </c>
      <c r="G2728" s="90">
        <f t="shared" si="318"/>
        <v>35.35911602209944</v>
      </c>
      <c r="H2728" s="90">
        <f t="shared" si="319"/>
        <v>41.43646408839779</v>
      </c>
      <c r="I2728" s="90">
        <f t="shared" si="320"/>
        <v>23.204419889502763</v>
      </c>
      <c r="J2728" s="24"/>
      <c r="U2728" s="36"/>
      <c r="V2728" s="36"/>
      <c r="W2728" s="36"/>
      <c r="X2728" s="36"/>
      <c r="Y2728" s="36"/>
      <c r="Z2728" s="36"/>
    </row>
    <row r="2729" spans="2:26" ht="15.75" hidden="1">
      <c r="B2729" s="25" t="s">
        <v>177</v>
      </c>
      <c r="C2729" s="15"/>
      <c r="D2729" s="15"/>
      <c r="E2729" s="15"/>
      <c r="F2729" s="15"/>
      <c r="G2729" s="15"/>
      <c r="H2729" s="15"/>
      <c r="I2729" s="15"/>
      <c r="J2729" s="15"/>
      <c r="K2729" s="15"/>
      <c r="L2729" s="25"/>
      <c r="U2729" s="36"/>
      <c r="V2729" s="36"/>
      <c r="W2729" s="36"/>
      <c r="X2729" s="36"/>
      <c r="Y2729" s="36"/>
      <c r="Z2729" s="36"/>
    </row>
    <row r="2730" spans="2:13" ht="15.75">
      <c r="B2730" s="107"/>
      <c r="C2730" s="65"/>
      <c r="D2730" s="65"/>
      <c r="E2730" s="65"/>
      <c r="F2730" s="65"/>
      <c r="G2730" s="65"/>
      <c r="H2730" s="65"/>
      <c r="I2730" s="65"/>
      <c r="J2730" s="65"/>
      <c r="K2730" s="65"/>
      <c r="L2730" s="65"/>
      <c r="M2730" s="65"/>
    </row>
    <row r="2731" spans="2:11" ht="15.75">
      <c r="B2731" s="207" t="s">
        <v>411</v>
      </c>
      <c r="C2731" s="31"/>
      <c r="D2731" s="31"/>
      <c r="E2731" s="31"/>
      <c r="F2731" s="31"/>
      <c r="G2731" s="15"/>
      <c r="H2731" s="15"/>
      <c r="I2731" s="15"/>
      <c r="J2731" s="31"/>
      <c r="K2731" s="31"/>
    </row>
    <row r="2732" spans="1:11" ht="15.75" hidden="1">
      <c r="A2732" s="34"/>
      <c r="B2732" s="93" t="s">
        <v>485</v>
      </c>
      <c r="C2732" s="31"/>
      <c r="D2732" s="31"/>
      <c r="E2732" s="31"/>
      <c r="F2732" s="31"/>
      <c r="G2732" s="15"/>
      <c r="H2732" s="15"/>
      <c r="I2732" s="15"/>
      <c r="J2732" s="31"/>
      <c r="K2732" s="31"/>
    </row>
    <row r="2733" spans="1:11" ht="63" hidden="1">
      <c r="A2733" s="34"/>
      <c r="B2733" s="12"/>
      <c r="C2733" s="22" t="s">
        <v>15</v>
      </c>
      <c r="D2733" s="22" t="s">
        <v>16</v>
      </c>
      <c r="E2733" s="22" t="s">
        <v>17</v>
      </c>
      <c r="F2733" s="12"/>
      <c r="G2733" s="15"/>
      <c r="H2733" s="15"/>
      <c r="I2733" s="15"/>
      <c r="J2733" s="31"/>
      <c r="K2733" s="31"/>
    </row>
    <row r="2734" spans="1:11" ht="15.75" hidden="1">
      <c r="A2734" s="34">
        <v>2</v>
      </c>
      <c r="B2734" s="12" t="str">
        <f>INDEX(B2713:B2728,$A$2734)</f>
        <v>Council</v>
      </c>
      <c r="C2734" s="32">
        <f>INDEX(G2713:G2728,$A$2734)</f>
        <v>25.185470132439413</v>
      </c>
      <c r="D2734" s="32">
        <f>INDEX(H2713:H2728,$A$2734)</f>
        <v>56.954443040061555</v>
      </c>
      <c r="E2734" s="32">
        <f>INDEX(I2713:I2728,$A$2734)</f>
        <v>17.86008682749904</v>
      </c>
      <c r="F2734" s="12" t="s">
        <v>291</v>
      </c>
      <c r="G2734" s="15"/>
      <c r="H2734" s="15"/>
      <c r="I2734" s="15"/>
      <c r="J2734" s="31"/>
      <c r="K2734" s="31"/>
    </row>
    <row r="2735" spans="1:11" ht="15.75" hidden="1">
      <c r="A2735" s="34"/>
      <c r="B2735" s="12" t="str">
        <f>INDEX(B2693:B2708,$A$2734)</f>
        <v>Council</v>
      </c>
      <c r="C2735" s="32">
        <f>INDEX(G2693:G2708,$A$2734)</f>
        <v>26.293423988101562</v>
      </c>
      <c r="D2735" s="32">
        <f>INDEX(H2693:H2708,$A$2734)</f>
        <v>62.29151173908425</v>
      </c>
      <c r="E2735" s="32">
        <f>INDEX(I2693:I2708,$A$2734)</f>
        <v>11.415064272814194</v>
      </c>
      <c r="F2735" s="12" t="s">
        <v>292</v>
      </c>
      <c r="G2735" s="15"/>
      <c r="H2735" s="15"/>
      <c r="I2735" s="15"/>
      <c r="J2735" s="31"/>
      <c r="K2735" s="31"/>
    </row>
    <row r="2736" spans="1:11" ht="15.75" hidden="1">
      <c r="A2736" s="13"/>
      <c r="B2736" s="12" t="str">
        <f>INDEX(B2673:B2688,$A$2734)</f>
        <v>Council </v>
      </c>
      <c r="C2736" s="32">
        <f>INDEX(G2673:G2688,$A$2734)</f>
        <v>34.408106863196686</v>
      </c>
      <c r="D2736" s="32">
        <f>INDEX(H2673:H2688,$A$2734)</f>
        <v>62.13214596448129</v>
      </c>
      <c r="E2736" s="32">
        <f>INDEX(I2673:I2688,$A$2734)</f>
        <v>3.4597471723220226</v>
      </c>
      <c r="F2736" s="12" t="s">
        <v>293</v>
      </c>
      <c r="G2736" s="15"/>
      <c r="H2736" s="15"/>
      <c r="I2736" s="15"/>
      <c r="J2736" s="31"/>
      <c r="K2736" s="31"/>
    </row>
    <row r="2737" spans="1:11" ht="15.75" hidden="1">
      <c r="A2737" s="13"/>
      <c r="B2737" s="12" t="str">
        <f>INDEX(B2653:B2668,$A$2734)</f>
        <v>Council </v>
      </c>
      <c r="C2737" s="32">
        <f>INDEX(G2653:G2668,$A$2734)</f>
        <v>46.12473508931274</v>
      </c>
      <c r="D2737" s="32">
        <f>INDEX(H2653:H2668,$A$2734)</f>
        <v>50.338076496114645</v>
      </c>
      <c r="E2737" s="32">
        <f>INDEX(I2653:I2668,$A$2734)</f>
        <v>3.537188414572611</v>
      </c>
      <c r="F2737" s="12" t="s">
        <v>294</v>
      </c>
      <c r="G2737" s="15"/>
      <c r="H2737" s="15"/>
      <c r="I2737" s="15"/>
      <c r="J2737" s="31"/>
      <c r="K2737" s="31"/>
    </row>
    <row r="2738" spans="1:11" ht="15.75" hidden="1">
      <c r="A2738" s="13"/>
      <c r="B2738" s="12" t="str">
        <f>INDEX(B2633:B2648,$A$2734)</f>
        <v>Council </v>
      </c>
      <c r="C2738" s="32">
        <f>INDEX(G2633:G2648,$A$2734)</f>
        <v>57.56471534712034</v>
      </c>
      <c r="D2738" s="32">
        <f>INDEX(H2633:H2648,$A$2734)</f>
        <v>38.904926411433436</v>
      </c>
      <c r="E2738" s="32">
        <f>INDEX(I2633:I2648,$A$2734)</f>
        <v>3.3552600444844067</v>
      </c>
      <c r="F2738" s="12" t="s">
        <v>295</v>
      </c>
      <c r="G2738" s="15"/>
      <c r="H2738" s="15"/>
      <c r="I2738" s="15"/>
      <c r="J2738" s="31"/>
      <c r="K2738" s="31"/>
    </row>
    <row r="2739" spans="1:11" ht="15.75" hidden="1">
      <c r="A2739" s="13"/>
      <c r="B2739" s="12" t="str">
        <f>INDEX(B2613:B2628,$A$2734)</f>
        <v>Council </v>
      </c>
      <c r="C2739" s="32">
        <f>INDEX(G2613:G2628,$A$2734)</f>
        <v>64.26934998427744</v>
      </c>
      <c r="D2739" s="32">
        <f>INDEX(H2613:H2628,$A$2734)</f>
        <v>31.638291181887606</v>
      </c>
      <c r="E2739" s="32">
        <f>INDEX(I2613:I2628,$A$2734)</f>
        <v>4.092358833834958</v>
      </c>
      <c r="F2739" s="12" t="s">
        <v>296</v>
      </c>
      <c r="G2739" s="15"/>
      <c r="H2739" s="15"/>
      <c r="I2739" s="15"/>
      <c r="J2739" s="31"/>
      <c r="K2739" s="31"/>
    </row>
    <row r="2740" spans="1:11" ht="15.75" hidden="1">
      <c r="A2740" s="13"/>
      <c r="B2740" s="12" t="str">
        <f>INDEX(B2593:B2608,$A$2734)</f>
        <v>Council </v>
      </c>
      <c r="C2740" s="32">
        <f>INDEX(G2593:G2608,$A$2734)</f>
        <v>67.06089043150362</v>
      </c>
      <c r="D2740" s="32">
        <f>INDEX(H2593:H2608,$A$2734)</f>
        <v>28.00274242619017</v>
      </c>
      <c r="E2740" s="32">
        <f>INDEX(I2593:I2608,$A$2734)</f>
        <v>4.936367142306209</v>
      </c>
      <c r="F2740" s="12" t="s">
        <v>297</v>
      </c>
      <c r="G2740" s="15"/>
      <c r="H2740" s="15"/>
      <c r="I2740" s="15"/>
      <c r="J2740" s="31"/>
      <c r="K2740" s="31"/>
    </row>
    <row r="2741" spans="1:11" ht="15.75" hidden="1">
      <c r="A2741" s="13"/>
      <c r="B2741" s="12" t="str">
        <f>INDEX(B2573:B2588,$A$2734)</f>
        <v>Council </v>
      </c>
      <c r="C2741" s="32">
        <f>INDEX(G2573:G2588,$A$2734)</f>
        <v>74.99022206770675</v>
      </c>
      <c r="D2741" s="32">
        <f>INDEX(H2573:H2588,$A$2734)</f>
        <v>21.8460736169658</v>
      </c>
      <c r="E2741" s="32">
        <f>INDEX(I2573:I2588,$A$2734)</f>
        <v>3.685194037634175</v>
      </c>
      <c r="F2741" s="12" t="s">
        <v>298</v>
      </c>
      <c r="G2741" s="15"/>
      <c r="H2741" s="15"/>
      <c r="I2741" s="15"/>
      <c r="J2741" s="31"/>
      <c r="K2741" s="31"/>
    </row>
    <row r="2742" spans="1:11" ht="15.75" hidden="1">
      <c r="A2742" s="13"/>
      <c r="B2742" s="12" t="str">
        <f>INDEX(B2552:B2567,$A$2734)</f>
        <v>Council </v>
      </c>
      <c r="C2742" s="32">
        <f>INDEX(G2552:G2567,$A$2734)</f>
        <v>72.43388812855945</v>
      </c>
      <c r="D2742" s="32">
        <f>INDEX(H2552:H2567,$A$2734)</f>
        <v>20.07858372698777</v>
      </c>
      <c r="E2742" s="32">
        <f>INDEX(I2552:I2567,$A$2734)</f>
        <v>7.487528144452783</v>
      </c>
      <c r="F2742" s="12" t="s">
        <v>75</v>
      </c>
      <c r="G2742" s="15"/>
      <c r="H2742" s="15"/>
      <c r="I2742" s="15"/>
      <c r="J2742" s="31"/>
      <c r="K2742" s="31"/>
    </row>
    <row r="2743" spans="1:11" ht="15.75" hidden="1">
      <c r="A2743" s="13"/>
      <c r="B2743" s="12" t="str">
        <f>INDEX(B2532:B2547,$A$2734)</f>
        <v>Council </v>
      </c>
      <c r="C2743" s="32">
        <f>INDEX(G2532:G2547,$A$2734)</f>
        <v>73.94400895856663</v>
      </c>
      <c r="D2743" s="32">
        <f>INDEX(H2532:H2547,$A$2734)</f>
        <v>18.08734602463606</v>
      </c>
      <c r="E2743" s="32">
        <f>INDEX(I2532:I2547,$A$2734)</f>
        <v>7.968645016797312</v>
      </c>
      <c r="F2743" s="12" t="s">
        <v>200</v>
      </c>
      <c r="G2743" s="15"/>
      <c r="H2743" s="15"/>
      <c r="I2743" s="15"/>
      <c r="J2743" s="31"/>
      <c r="K2743" s="31"/>
    </row>
    <row r="2744" spans="1:11" s="114" customFormat="1" ht="15.75" hidden="1">
      <c r="A2744" s="13"/>
      <c r="B2744" s="12" t="str">
        <f>INDEX(B2512:B2527,$A$2734)</f>
        <v>Council </v>
      </c>
      <c r="C2744" s="32">
        <f>INDEX(G2512:G2527,$A$2734)</f>
        <v>76.25449165081378</v>
      </c>
      <c r="D2744" s="32">
        <f>INDEX(H2512:H2527,$A$2734)</f>
        <v>15.797928556330584</v>
      </c>
      <c r="E2744" s="32">
        <f>INDEX(I2512:I2527,$A$2734)</f>
        <v>7.947579792855633</v>
      </c>
      <c r="F2744" s="12" t="s">
        <v>299</v>
      </c>
      <c r="G2744" s="15"/>
      <c r="H2744" s="15"/>
      <c r="I2744" s="15"/>
      <c r="J2744" s="31"/>
      <c r="K2744" s="31"/>
    </row>
    <row r="2745" spans="7:11" ht="12" customHeight="1">
      <c r="G2745" s="31"/>
      <c r="H2745" s="31"/>
      <c r="I2745" s="31"/>
      <c r="J2745" s="31"/>
      <c r="K2745" s="31"/>
    </row>
    <row r="2746" spans="1:11" s="11" customFormat="1" ht="15.75">
      <c r="A2746" s="13"/>
      <c r="B2746" s="13"/>
      <c r="C2746" s="13"/>
      <c r="D2746" s="13"/>
      <c r="E2746" s="13"/>
      <c r="F2746" s="13"/>
      <c r="G2746" s="13"/>
      <c r="H2746" s="13"/>
      <c r="I2746" s="13"/>
      <c r="J2746" s="13"/>
      <c r="K2746" s="13"/>
    </row>
    <row r="2747" spans="1:11" s="11" customFormat="1" ht="15.75">
      <c r="A2747" s="13"/>
      <c r="B2747" s="13"/>
      <c r="C2747" s="13"/>
      <c r="D2747" s="13"/>
      <c r="E2747" s="13"/>
      <c r="F2747" s="13"/>
      <c r="G2747" s="13"/>
      <c r="H2747" s="13"/>
      <c r="I2747" s="13"/>
      <c r="J2747" s="13"/>
      <c r="K2747" s="13"/>
    </row>
    <row r="2748" spans="1:11" s="11" customFormat="1" ht="15.75">
      <c r="A2748" s="13"/>
      <c r="B2748" s="13"/>
      <c r="C2748" s="13"/>
      <c r="D2748" s="13"/>
      <c r="E2748" s="13"/>
      <c r="F2748" s="13"/>
      <c r="G2748" s="13"/>
      <c r="H2748" s="13"/>
      <c r="I2748" s="13"/>
      <c r="J2748" s="13"/>
      <c r="K2748" s="13"/>
    </row>
    <row r="2749" spans="1:11" s="11" customFormat="1" ht="15.75">
      <c r="A2749" s="13"/>
      <c r="B2749" s="13"/>
      <c r="C2749" s="13"/>
      <c r="D2749" s="13"/>
      <c r="E2749" s="13"/>
      <c r="F2749" s="13"/>
      <c r="G2749" s="13"/>
      <c r="H2749" s="13"/>
      <c r="I2749" s="13"/>
      <c r="J2749" s="13"/>
      <c r="K2749" s="13"/>
    </row>
    <row r="2750" spans="1:11" s="11" customFormat="1" ht="15.75">
      <c r="A2750" s="13"/>
      <c r="B2750" s="13"/>
      <c r="C2750" s="13"/>
      <c r="D2750" s="13"/>
      <c r="E2750" s="13"/>
      <c r="F2750" s="13"/>
      <c r="G2750" s="13"/>
      <c r="H2750" s="13"/>
      <c r="I2750" s="13"/>
      <c r="J2750" s="13"/>
      <c r="K2750" s="13"/>
    </row>
    <row r="2751" spans="1:11" s="11" customFormat="1" ht="15.75">
      <c r="A2751" s="13"/>
      <c r="B2751" s="13"/>
      <c r="C2751" s="13"/>
      <c r="D2751" s="13"/>
      <c r="E2751" s="13"/>
      <c r="F2751" s="13"/>
      <c r="G2751" s="13"/>
      <c r="H2751" s="13"/>
      <c r="I2751" s="13"/>
      <c r="J2751" s="13"/>
      <c r="K2751" s="13"/>
    </row>
    <row r="2752" spans="1:11" s="11" customFormat="1" ht="15.75">
      <c r="A2752" s="13"/>
      <c r="B2752" s="13"/>
      <c r="C2752" s="13"/>
      <c r="D2752" s="13"/>
      <c r="E2752" s="13"/>
      <c r="F2752" s="13"/>
      <c r="G2752" s="13"/>
      <c r="H2752" s="13"/>
      <c r="I2752" s="13"/>
      <c r="J2752" s="13"/>
      <c r="K2752" s="13"/>
    </row>
    <row r="2753" spans="1:11" s="11" customFormat="1" ht="15.75">
      <c r="A2753" s="13"/>
      <c r="B2753" s="13"/>
      <c r="C2753" s="13"/>
      <c r="D2753" s="13"/>
      <c r="E2753" s="13"/>
      <c r="F2753" s="13"/>
      <c r="G2753" s="13"/>
      <c r="H2753" s="13"/>
      <c r="I2753" s="13"/>
      <c r="J2753" s="13"/>
      <c r="K2753" s="13"/>
    </row>
    <row r="2754" spans="1:11" s="11" customFormat="1" ht="15.75">
      <c r="A2754" s="13"/>
      <c r="B2754" s="13"/>
      <c r="C2754" s="13"/>
      <c r="D2754" s="13"/>
      <c r="E2754" s="13"/>
      <c r="F2754" s="13"/>
      <c r="G2754" s="13"/>
      <c r="H2754" s="13"/>
      <c r="I2754" s="13"/>
      <c r="J2754" s="13"/>
      <c r="K2754" s="13"/>
    </row>
    <row r="2755" spans="1:11" s="11" customFormat="1" ht="15.75">
      <c r="A2755" s="13"/>
      <c r="B2755" s="13"/>
      <c r="C2755" s="13"/>
      <c r="D2755" s="13"/>
      <c r="E2755" s="13"/>
      <c r="F2755" s="13"/>
      <c r="G2755" s="13"/>
      <c r="H2755" s="13"/>
      <c r="I2755" s="13"/>
      <c r="J2755" s="13"/>
      <c r="K2755" s="13"/>
    </row>
    <row r="2756" spans="1:11" s="11" customFormat="1" ht="15.75">
      <c r="A2756" s="13"/>
      <c r="B2756" s="13"/>
      <c r="C2756" s="13"/>
      <c r="D2756" s="13"/>
      <c r="E2756" s="13"/>
      <c r="F2756" s="13"/>
      <c r="G2756" s="13"/>
      <c r="H2756" s="13"/>
      <c r="I2756" s="13"/>
      <c r="J2756" s="13"/>
      <c r="K2756" s="13"/>
    </row>
    <row r="2757" spans="1:11" s="11" customFormat="1" ht="15.75">
      <c r="A2757" s="13"/>
      <c r="B2757" s="13"/>
      <c r="C2757" s="13"/>
      <c r="D2757" s="13"/>
      <c r="E2757" s="13"/>
      <c r="F2757" s="13"/>
      <c r="G2757" s="13"/>
      <c r="H2757" s="13"/>
      <c r="I2757" s="13"/>
      <c r="J2757" s="13"/>
      <c r="K2757" s="13"/>
    </row>
    <row r="2758" spans="1:11" s="11" customFormat="1" ht="15.75">
      <c r="A2758" s="13"/>
      <c r="B2758" s="13"/>
      <c r="C2758" s="13"/>
      <c r="D2758" s="13"/>
      <c r="E2758" s="13"/>
      <c r="F2758" s="13"/>
      <c r="G2758" s="13"/>
      <c r="H2758" s="13"/>
      <c r="I2758" s="13"/>
      <c r="J2758" s="13"/>
      <c r="K2758" s="13"/>
    </row>
    <row r="2759" spans="1:11" s="11" customFormat="1" ht="15.75">
      <c r="A2759" s="13"/>
      <c r="B2759" s="13"/>
      <c r="C2759" s="13"/>
      <c r="D2759" s="13"/>
      <c r="E2759" s="13"/>
      <c r="F2759" s="13"/>
      <c r="G2759" s="13"/>
      <c r="H2759" s="13"/>
      <c r="I2759" s="13"/>
      <c r="J2759" s="13"/>
      <c r="K2759" s="13"/>
    </row>
    <row r="2760" spans="1:11" s="11" customFormat="1" ht="15.75">
      <c r="A2760" s="13"/>
      <c r="B2760" s="13"/>
      <c r="C2760" s="13"/>
      <c r="D2760" s="13"/>
      <c r="E2760" s="13"/>
      <c r="F2760" s="13"/>
      <c r="G2760" s="13"/>
      <c r="H2760" s="13"/>
      <c r="I2760" s="13"/>
      <c r="J2760" s="13"/>
      <c r="K2760" s="13"/>
    </row>
    <row r="2761" spans="1:11" s="11" customFormat="1" ht="15.75">
      <c r="A2761" s="13"/>
      <c r="B2761" s="13"/>
      <c r="C2761" s="13"/>
      <c r="D2761" s="13"/>
      <c r="E2761" s="13"/>
      <c r="F2761" s="13"/>
      <c r="G2761" s="13"/>
      <c r="H2761" s="13"/>
      <c r="I2761" s="13"/>
      <c r="J2761" s="13"/>
      <c r="K2761" s="13"/>
    </row>
    <row r="2762" spans="1:11" s="11" customFormat="1" ht="15.75">
      <c r="A2762" s="13"/>
      <c r="B2762" s="13"/>
      <c r="C2762" s="13"/>
      <c r="D2762" s="13"/>
      <c r="E2762" s="13"/>
      <c r="F2762" s="13"/>
      <c r="G2762" s="13"/>
      <c r="H2762" s="13"/>
      <c r="I2762" s="13"/>
      <c r="J2762" s="13"/>
      <c r="K2762" s="13"/>
    </row>
    <row r="2763" spans="1:11" s="11" customFormat="1" ht="15.75">
      <c r="A2763" s="13"/>
      <c r="B2763" s="13"/>
      <c r="C2763" s="13"/>
      <c r="D2763" s="13"/>
      <c r="E2763" s="13"/>
      <c r="F2763" s="13"/>
      <c r="G2763" s="13"/>
      <c r="H2763" s="13"/>
      <c r="I2763" s="13"/>
      <c r="J2763" s="13"/>
      <c r="K2763" s="13"/>
    </row>
    <row r="2764" spans="1:11" s="11" customFormat="1" ht="15.75">
      <c r="A2764" s="13"/>
      <c r="B2764" s="13"/>
      <c r="C2764" s="13"/>
      <c r="D2764" s="13"/>
      <c r="E2764" s="13"/>
      <c r="F2764" s="13"/>
      <c r="G2764" s="13"/>
      <c r="H2764" s="13"/>
      <c r="I2764" s="13"/>
      <c r="J2764" s="13"/>
      <c r="K2764" s="13"/>
    </row>
    <row r="2765" spans="1:11" s="11" customFormat="1" ht="15.75">
      <c r="A2765" s="13"/>
      <c r="B2765" s="13"/>
      <c r="C2765" s="13"/>
      <c r="D2765" s="13"/>
      <c r="E2765" s="13"/>
      <c r="F2765" s="13"/>
      <c r="G2765" s="13"/>
      <c r="H2765" s="13"/>
      <c r="I2765" s="13"/>
      <c r="J2765" s="13"/>
      <c r="K2765" s="13"/>
    </row>
    <row r="2766" spans="1:11" s="11" customFormat="1" ht="15.75">
      <c r="A2766" s="13"/>
      <c r="B2766" s="13"/>
      <c r="C2766" s="13"/>
      <c r="D2766" s="13"/>
      <c r="E2766" s="13"/>
      <c r="F2766" s="13"/>
      <c r="G2766" s="13"/>
      <c r="H2766" s="13"/>
      <c r="I2766" s="13"/>
      <c r="J2766" s="13"/>
      <c r="K2766" s="13"/>
    </row>
    <row r="2767" spans="1:11" s="11" customFormat="1" ht="15.75">
      <c r="A2767" s="13"/>
      <c r="B2767" s="13"/>
      <c r="C2767" s="13"/>
      <c r="D2767" s="13"/>
      <c r="E2767" s="13"/>
      <c r="F2767" s="13"/>
      <c r="G2767" s="13"/>
      <c r="H2767" s="13"/>
      <c r="I2767" s="13"/>
      <c r="J2767" s="13"/>
      <c r="K2767" s="13"/>
    </row>
    <row r="2768" spans="2:26" ht="15.75">
      <c r="B2768" s="13"/>
      <c r="C2768" s="13"/>
      <c r="D2768" s="13"/>
      <c r="E2768" s="13"/>
      <c r="F2768" s="13"/>
      <c r="G2768" s="13"/>
      <c r="H2768" s="13"/>
      <c r="I2768" s="13"/>
      <c r="J2768" s="15"/>
      <c r="K2768" s="15"/>
      <c r="L2768" s="25"/>
      <c r="U2768" s="36"/>
      <c r="V2768" s="36"/>
      <c r="W2768" s="36"/>
      <c r="X2768" s="36"/>
      <c r="Y2768" s="36"/>
      <c r="Z2768" s="36"/>
    </row>
    <row r="2769" spans="2:26" ht="15.75">
      <c r="B2769" s="25" t="s">
        <v>232</v>
      </c>
      <c r="C2769" s="15"/>
      <c r="D2769" s="15"/>
      <c r="E2769" s="15"/>
      <c r="F2769" s="15"/>
      <c r="G2769" s="15"/>
      <c r="H2769" s="15"/>
      <c r="I2769" s="15"/>
      <c r="J2769" s="15"/>
      <c r="K2769" s="15"/>
      <c r="L2769" s="25"/>
      <c r="U2769" s="36"/>
      <c r="V2769" s="36"/>
      <c r="W2769" s="36"/>
      <c r="X2769" s="36"/>
      <c r="Y2769" s="36"/>
      <c r="Z2769" s="36"/>
    </row>
    <row r="2771" spans="2:13" ht="15" customHeight="1" hidden="1">
      <c r="B2771" s="368" t="s">
        <v>300</v>
      </c>
      <c r="C2771" s="368"/>
      <c r="D2771" s="368"/>
      <c r="E2771" s="368"/>
      <c r="F2771" s="368"/>
      <c r="G2771" s="368"/>
      <c r="H2771" s="368"/>
      <c r="I2771" s="368"/>
      <c r="J2771" s="368"/>
      <c r="K2771" s="368"/>
      <c r="L2771" s="368"/>
      <c r="M2771" s="368"/>
    </row>
    <row r="2772" spans="2:18" ht="15.75" hidden="1">
      <c r="B2772" s="21"/>
      <c r="C2772" s="21" t="s">
        <v>74</v>
      </c>
      <c r="D2772" s="21" t="s">
        <v>233</v>
      </c>
      <c r="E2772" s="21" t="s">
        <v>25</v>
      </c>
      <c r="F2772" s="21" t="s">
        <v>180</v>
      </c>
      <c r="G2772" s="21" t="s">
        <v>140</v>
      </c>
      <c r="H2772" s="21" t="s">
        <v>141</v>
      </c>
      <c r="I2772" s="21" t="s">
        <v>142</v>
      </c>
      <c r="J2772" s="21" t="s">
        <v>69</v>
      </c>
      <c r="K2772" s="21" t="s">
        <v>144</v>
      </c>
      <c r="L2772" s="21" t="s">
        <v>22</v>
      </c>
      <c r="M2772" s="21" t="s">
        <v>73</v>
      </c>
      <c r="N2772" s="21" t="s">
        <v>147</v>
      </c>
      <c r="O2772" s="21" t="s">
        <v>148</v>
      </c>
      <c r="P2772" s="21" t="s">
        <v>149</v>
      </c>
      <c r="Q2772" s="21" t="s">
        <v>150</v>
      </c>
      <c r="R2772" s="21" t="s">
        <v>151</v>
      </c>
    </row>
    <row r="2773" spans="2:18" ht="15.75" hidden="1">
      <c r="B2773" s="21" t="s">
        <v>49</v>
      </c>
      <c r="C2773" s="21">
        <v>0.0473</v>
      </c>
      <c r="D2773" s="21">
        <v>0.057</v>
      </c>
      <c r="E2773" s="21">
        <v>0.09</v>
      </c>
      <c r="F2773" s="21">
        <v>0.0764</v>
      </c>
      <c r="G2773" s="21">
        <v>0.0515</v>
      </c>
      <c r="H2773" s="21">
        <v>0.0381</v>
      </c>
      <c r="I2773" s="21">
        <v>0.0631</v>
      </c>
      <c r="J2773" s="21">
        <v>0.0505</v>
      </c>
      <c r="K2773" s="21">
        <v>0.0576</v>
      </c>
      <c r="L2773" s="21">
        <v>0.0725</v>
      </c>
      <c r="M2773" s="21">
        <v>0.06</v>
      </c>
      <c r="N2773" s="21">
        <v>0.0541</v>
      </c>
      <c r="O2773" s="21">
        <v>0.0399</v>
      </c>
      <c r="P2773" s="21">
        <v>0.0496</v>
      </c>
      <c r="Q2773" s="21">
        <v>0.038</v>
      </c>
      <c r="R2773" s="21">
        <v>0.0295</v>
      </c>
    </row>
    <row r="2774" spans="2:18" ht="15.75" hidden="1">
      <c r="B2774" s="21" t="s">
        <v>18</v>
      </c>
      <c r="C2774" s="21">
        <v>-0.0475</v>
      </c>
      <c r="D2774" s="21">
        <v>-0.0524</v>
      </c>
      <c r="E2774" s="21">
        <v>-0.0836</v>
      </c>
      <c r="F2774" s="21">
        <v>-0.0673</v>
      </c>
      <c r="G2774" s="21">
        <v>-0.0435</v>
      </c>
      <c r="H2774" s="21">
        <v>-0.0295</v>
      </c>
      <c r="I2774" s="21">
        <v>-0.037</v>
      </c>
      <c r="J2774" s="21">
        <v>-0.0427</v>
      </c>
      <c r="K2774" s="21">
        <v>-0.062</v>
      </c>
      <c r="L2774" s="21">
        <v>-0.11</v>
      </c>
      <c r="M2774" s="21">
        <v>-0.0979</v>
      </c>
      <c r="N2774" s="21">
        <v>-0.0425</v>
      </c>
      <c r="O2774" s="21">
        <v>-0.0392</v>
      </c>
      <c r="P2774" s="21">
        <v>-0.051</v>
      </c>
      <c r="Q2774" s="21">
        <v>-0.0413</v>
      </c>
      <c r="R2774" s="21">
        <v>-0.019</v>
      </c>
    </row>
    <row r="2775" spans="2:26" ht="15.75" hidden="1">
      <c r="B2775" s="21" t="s">
        <v>51</v>
      </c>
      <c r="C2775" s="21">
        <v>0.0002</v>
      </c>
      <c r="D2775" s="21">
        <v>-0.0045</v>
      </c>
      <c r="E2775" s="21">
        <v>0.0099</v>
      </c>
      <c r="F2775" s="21">
        <v>-0.0092</v>
      </c>
      <c r="G2775" s="21">
        <v>-0.008</v>
      </c>
      <c r="H2775" s="21">
        <v>-0.0086</v>
      </c>
      <c r="I2775" s="21">
        <v>-0.0262</v>
      </c>
      <c r="J2775" s="21">
        <v>-0.0077</v>
      </c>
      <c r="K2775" s="21">
        <v>0.0059</v>
      </c>
      <c r="L2775" s="21">
        <v>0</v>
      </c>
      <c r="M2775" s="21">
        <v>-0.0019</v>
      </c>
      <c r="N2775" s="21">
        <v>-0.0116</v>
      </c>
      <c r="O2775" s="21">
        <v>-0.0007</v>
      </c>
      <c r="P2775" s="21">
        <v>0.0014</v>
      </c>
      <c r="Q2775" s="21">
        <v>0.0033</v>
      </c>
      <c r="R2775" s="21">
        <v>-0.0106</v>
      </c>
      <c r="U2775" s="36"/>
      <c r="V2775" s="36"/>
      <c r="W2775" s="36"/>
      <c r="X2775" s="36"/>
      <c r="Y2775" s="36"/>
      <c r="Z2775" s="36"/>
    </row>
    <row r="2776" spans="2:26" s="235" customFormat="1" ht="15.75" hidden="1">
      <c r="B2776" s="11"/>
      <c r="C2776" s="11"/>
      <c r="D2776" s="11"/>
      <c r="E2776" s="11"/>
      <c r="F2776" s="11"/>
      <c r="G2776" s="11"/>
      <c r="H2776" s="11"/>
      <c r="I2776" s="11"/>
      <c r="J2776" s="11"/>
      <c r="K2776" s="11"/>
      <c r="L2776" s="11"/>
      <c r="M2776" s="11"/>
      <c r="N2776" s="11"/>
      <c r="O2776" s="11"/>
      <c r="P2776" s="11"/>
      <c r="Q2776" s="11"/>
      <c r="R2776" s="11"/>
      <c r="U2776" s="36"/>
      <c r="V2776" s="36"/>
      <c r="W2776" s="36"/>
      <c r="X2776" s="36"/>
      <c r="Y2776" s="36"/>
      <c r="Z2776" s="36"/>
    </row>
    <row r="2777" spans="2:22" ht="66" customHeight="1">
      <c r="B2777" s="321" t="s">
        <v>571</v>
      </c>
      <c r="C2777" s="328"/>
      <c r="D2777" s="328"/>
      <c r="E2777" s="328"/>
      <c r="F2777" s="328"/>
      <c r="G2777" s="328"/>
      <c r="H2777" s="328"/>
      <c r="I2777" s="328"/>
      <c r="J2777" s="328"/>
      <c r="K2777" s="328"/>
      <c r="L2777" s="328"/>
      <c r="M2777" s="328"/>
      <c r="N2777" s="323"/>
      <c r="O2777" s="323"/>
      <c r="P2777" s="323"/>
      <c r="Q2777" s="323"/>
      <c r="R2777" s="323"/>
      <c r="S2777" s="323"/>
      <c r="T2777" s="323"/>
      <c r="U2777" s="323"/>
      <c r="V2777" s="323"/>
    </row>
    <row r="2779" spans="2:26" ht="15.75">
      <c r="B2779" s="208" t="s">
        <v>486</v>
      </c>
      <c r="C2779" s="11"/>
      <c r="D2779" s="11"/>
      <c r="E2779" s="11"/>
      <c r="F2779" s="11"/>
      <c r="G2779" s="60"/>
      <c r="H2779" s="60"/>
      <c r="I2779" s="60"/>
      <c r="J2779" s="43"/>
      <c r="K2779" s="43"/>
      <c r="L2779" s="25"/>
      <c r="U2779" s="36"/>
      <c r="V2779" s="36"/>
      <c r="W2779" s="36"/>
      <c r="X2779" s="36"/>
      <c r="Y2779" s="36"/>
      <c r="Z2779" s="36"/>
    </row>
    <row r="2780" spans="2:13" ht="15" customHeight="1" hidden="1">
      <c r="B2780" s="368" t="s">
        <v>301</v>
      </c>
      <c r="C2780" s="368"/>
      <c r="D2780" s="368"/>
      <c r="E2780" s="368"/>
      <c r="F2780" s="368"/>
      <c r="G2780" s="368"/>
      <c r="H2780" s="368"/>
      <c r="I2780" s="368"/>
      <c r="J2780" s="368"/>
      <c r="K2780" s="368"/>
      <c r="L2780" s="368"/>
      <c r="M2780" s="368"/>
    </row>
    <row r="2781" spans="2:18" ht="15.75" hidden="1">
      <c r="B2781" s="21"/>
      <c r="C2781" s="21" t="s">
        <v>74</v>
      </c>
      <c r="D2781" s="21" t="s">
        <v>172</v>
      </c>
      <c r="E2781" s="21" t="s">
        <v>25</v>
      </c>
      <c r="F2781" s="21" t="s">
        <v>180</v>
      </c>
      <c r="G2781" s="21" t="s">
        <v>140</v>
      </c>
      <c r="H2781" s="21" t="s">
        <v>141</v>
      </c>
      <c r="I2781" s="21" t="s">
        <v>142</v>
      </c>
      <c r="J2781" s="21" t="s">
        <v>69</v>
      </c>
      <c r="K2781" s="21" t="s">
        <v>144</v>
      </c>
      <c r="L2781" s="21" t="s">
        <v>22</v>
      </c>
      <c r="M2781" s="21" t="s">
        <v>73</v>
      </c>
      <c r="N2781" s="21" t="s">
        <v>147</v>
      </c>
      <c r="O2781" s="21" t="s">
        <v>148</v>
      </c>
      <c r="P2781" s="21" t="s">
        <v>149</v>
      </c>
      <c r="Q2781" s="21" t="s">
        <v>150</v>
      </c>
      <c r="R2781" s="21" t="s">
        <v>151</v>
      </c>
    </row>
    <row r="2782" spans="1:18" ht="15.75" hidden="1">
      <c r="A2782" s="1">
        <v>1</v>
      </c>
      <c r="B2782" s="21" t="str">
        <f>INDEX(B2773:B2775,$A$2782)</f>
        <v>RHSP</v>
      </c>
      <c r="C2782" s="106">
        <f aca="true" t="shared" si="321" ref="C2782:R2782">INDEX(C2773:C2775,$A$2782)</f>
        <v>0.0473</v>
      </c>
      <c r="D2782" s="106">
        <f t="shared" si="321"/>
        <v>0.057</v>
      </c>
      <c r="E2782" s="106">
        <f t="shared" si="321"/>
        <v>0.09</v>
      </c>
      <c r="F2782" s="106">
        <f t="shared" si="321"/>
        <v>0.0764</v>
      </c>
      <c r="G2782" s="106">
        <f t="shared" si="321"/>
        <v>0.0515</v>
      </c>
      <c r="H2782" s="106">
        <f t="shared" si="321"/>
        <v>0.0381</v>
      </c>
      <c r="I2782" s="106">
        <f t="shared" si="321"/>
        <v>0.0631</v>
      </c>
      <c r="J2782" s="106">
        <f t="shared" si="321"/>
        <v>0.0505</v>
      </c>
      <c r="K2782" s="106">
        <f t="shared" si="321"/>
        <v>0.0576</v>
      </c>
      <c r="L2782" s="106">
        <f t="shared" si="321"/>
        <v>0.0725</v>
      </c>
      <c r="M2782" s="106">
        <f t="shared" si="321"/>
        <v>0.06</v>
      </c>
      <c r="N2782" s="106">
        <f t="shared" si="321"/>
        <v>0.0541</v>
      </c>
      <c r="O2782" s="106">
        <f t="shared" si="321"/>
        <v>0.0399</v>
      </c>
      <c r="P2782" s="106">
        <f t="shared" si="321"/>
        <v>0.0496</v>
      </c>
      <c r="Q2782" s="106">
        <f t="shared" si="321"/>
        <v>0.038</v>
      </c>
      <c r="R2782" s="106">
        <f t="shared" si="321"/>
        <v>0.0295</v>
      </c>
    </row>
    <row r="2783" spans="11:26" ht="15.75">
      <c r="K2783" s="52"/>
      <c r="U2783" s="36"/>
      <c r="V2783" s="36"/>
      <c r="W2783" s="36"/>
      <c r="X2783" s="36"/>
      <c r="Y2783" s="36"/>
      <c r="Z2783" s="36"/>
    </row>
    <row r="2784" spans="11:26" ht="15.75">
      <c r="K2784" s="52"/>
      <c r="U2784" s="36"/>
      <c r="V2784" s="36"/>
      <c r="W2784" s="36"/>
      <c r="X2784" s="36"/>
      <c r="Y2784" s="36"/>
      <c r="Z2784" s="36"/>
    </row>
    <row r="2785" spans="11:26" ht="15.75">
      <c r="K2785" s="52"/>
      <c r="U2785" s="36"/>
      <c r="V2785" s="36"/>
      <c r="W2785" s="36"/>
      <c r="X2785" s="36"/>
      <c r="Y2785" s="36"/>
      <c r="Z2785" s="36"/>
    </row>
    <row r="2786" spans="11:26" ht="15.75">
      <c r="K2786" s="52"/>
      <c r="U2786" s="36"/>
      <c r="V2786" s="36"/>
      <c r="W2786" s="36"/>
      <c r="X2786" s="36"/>
      <c r="Y2786" s="36"/>
      <c r="Z2786" s="36"/>
    </row>
    <row r="2787" spans="11:26" ht="15.75">
      <c r="K2787" s="52"/>
      <c r="U2787" s="36"/>
      <c r="V2787" s="36"/>
      <c r="W2787" s="36"/>
      <c r="X2787" s="36"/>
      <c r="Y2787" s="36"/>
      <c r="Z2787" s="36"/>
    </row>
    <row r="2788" spans="11:26" ht="15.75">
      <c r="K2788" s="52"/>
      <c r="U2788" s="36"/>
      <c r="V2788" s="36"/>
      <c r="W2788" s="36"/>
      <c r="X2788" s="36"/>
      <c r="Y2788" s="36"/>
      <c r="Z2788" s="36"/>
    </row>
    <row r="2789" spans="11:26" ht="15.75">
      <c r="K2789" s="52"/>
      <c r="U2789" s="36"/>
      <c r="V2789" s="36"/>
      <c r="W2789" s="36"/>
      <c r="X2789" s="36"/>
      <c r="Y2789" s="36"/>
      <c r="Z2789" s="36"/>
    </row>
    <row r="2790" spans="11:26" ht="15.75">
      <c r="K2790" s="52"/>
      <c r="U2790" s="36"/>
      <c r="V2790" s="36"/>
      <c r="W2790" s="36"/>
      <c r="X2790" s="36"/>
      <c r="Y2790" s="36"/>
      <c r="Z2790" s="36"/>
    </row>
    <row r="2791" spans="11:26" ht="15.75">
      <c r="K2791" s="52"/>
      <c r="U2791" s="36"/>
      <c r="V2791" s="36"/>
      <c r="W2791" s="36"/>
      <c r="X2791" s="36"/>
      <c r="Y2791" s="36"/>
      <c r="Z2791" s="36"/>
    </row>
    <row r="2792" spans="11:26" ht="15.75">
      <c r="K2792" s="52"/>
      <c r="U2792" s="36"/>
      <c r="V2792" s="36"/>
      <c r="W2792" s="36"/>
      <c r="X2792" s="36"/>
      <c r="Y2792" s="36"/>
      <c r="Z2792" s="36"/>
    </row>
    <row r="2793" spans="11:26" ht="15.75">
      <c r="K2793" s="52"/>
      <c r="U2793" s="36"/>
      <c r="V2793" s="36"/>
      <c r="W2793" s="36"/>
      <c r="X2793" s="36"/>
      <c r="Y2793" s="36"/>
      <c r="Z2793" s="36"/>
    </row>
    <row r="2794" spans="11:26" ht="15.75">
      <c r="K2794" s="52"/>
      <c r="U2794" s="36"/>
      <c r="V2794" s="36"/>
      <c r="W2794" s="36"/>
      <c r="X2794" s="36"/>
      <c r="Y2794" s="36"/>
      <c r="Z2794" s="36"/>
    </row>
    <row r="2795" spans="11:26" ht="15.75">
      <c r="K2795" s="52"/>
      <c r="U2795" s="36"/>
      <c r="V2795" s="36"/>
      <c r="W2795" s="36"/>
      <c r="X2795" s="36"/>
      <c r="Y2795" s="36"/>
      <c r="Z2795" s="36"/>
    </row>
    <row r="2796" spans="11:26" ht="15.75">
      <c r="K2796" s="52"/>
      <c r="U2796" s="36"/>
      <c r="V2796" s="36"/>
      <c r="W2796" s="36"/>
      <c r="X2796" s="36"/>
      <c r="Y2796" s="36"/>
      <c r="Z2796" s="36"/>
    </row>
    <row r="2797" spans="11:26" ht="15.75">
      <c r="K2797" s="52"/>
      <c r="U2797" s="36"/>
      <c r="V2797" s="36"/>
      <c r="W2797" s="36"/>
      <c r="X2797" s="36"/>
      <c r="Y2797" s="36"/>
      <c r="Z2797" s="36"/>
    </row>
    <row r="2798" spans="11:26" ht="15.75">
      <c r="K2798" s="52"/>
      <c r="U2798" s="36"/>
      <c r="V2798" s="36"/>
      <c r="W2798" s="36"/>
      <c r="X2798" s="36"/>
      <c r="Y2798" s="36"/>
      <c r="Z2798" s="36"/>
    </row>
    <row r="2799" spans="11:26" ht="15.75">
      <c r="K2799" s="52"/>
      <c r="U2799" s="36"/>
      <c r="V2799" s="36"/>
      <c r="W2799" s="36"/>
      <c r="X2799" s="36"/>
      <c r="Y2799" s="36"/>
      <c r="Z2799" s="36"/>
    </row>
    <row r="2800" spans="11:26" ht="15.75">
      <c r="K2800" s="52"/>
      <c r="U2800" s="36"/>
      <c r="V2800" s="36"/>
      <c r="W2800" s="36"/>
      <c r="X2800" s="36"/>
      <c r="Y2800" s="36"/>
      <c r="Z2800" s="36"/>
    </row>
    <row r="2801" spans="11:26" ht="15.75">
      <c r="K2801" s="52"/>
      <c r="U2801" s="36"/>
      <c r="V2801" s="36"/>
      <c r="W2801" s="36"/>
      <c r="X2801" s="36"/>
      <c r="Y2801" s="36"/>
      <c r="Z2801" s="36"/>
    </row>
    <row r="2802" spans="11:26" ht="15.75">
      <c r="K2802" s="52"/>
      <c r="U2802" s="36"/>
      <c r="V2802" s="36"/>
      <c r="W2802" s="36"/>
      <c r="X2802" s="36"/>
      <c r="Y2802" s="36"/>
      <c r="Z2802" s="36"/>
    </row>
    <row r="2803" spans="11:26" ht="15.75">
      <c r="K2803" s="52"/>
      <c r="U2803" s="36"/>
      <c r="V2803" s="36"/>
      <c r="W2803" s="36"/>
      <c r="X2803" s="36"/>
      <c r="Y2803" s="36"/>
      <c r="Z2803" s="36"/>
    </row>
    <row r="2804" spans="11:26" ht="15.75">
      <c r="K2804" s="52"/>
      <c r="U2804" s="36"/>
      <c r="V2804" s="36"/>
      <c r="W2804" s="36"/>
      <c r="X2804" s="36"/>
      <c r="Y2804" s="36"/>
      <c r="Z2804" s="36"/>
    </row>
    <row r="2805" spans="11:26" ht="15.75">
      <c r="K2805" s="52"/>
      <c r="U2805" s="36"/>
      <c r="V2805" s="36"/>
      <c r="W2805" s="36"/>
      <c r="X2805" s="36"/>
      <c r="Y2805" s="36"/>
      <c r="Z2805" s="36"/>
    </row>
    <row r="2806" spans="11:26" ht="15.75">
      <c r="K2806" s="52"/>
      <c r="U2806" s="36"/>
      <c r="V2806" s="36"/>
      <c r="W2806" s="36"/>
      <c r="X2806" s="36"/>
      <c r="Y2806" s="36"/>
      <c r="Z2806" s="36"/>
    </row>
    <row r="2807" spans="2:26" ht="15.75">
      <c r="B2807" s="25" t="s">
        <v>232</v>
      </c>
      <c r="C2807" s="15"/>
      <c r="D2807" s="15"/>
      <c r="E2807" s="15"/>
      <c r="F2807" s="15"/>
      <c r="G2807" s="15"/>
      <c r="H2807" s="15"/>
      <c r="I2807" s="15"/>
      <c r="J2807" s="15"/>
      <c r="K2807" s="15"/>
      <c r="L2807" s="25"/>
      <c r="U2807" s="36"/>
      <c r="V2807" s="36"/>
      <c r="W2807" s="36"/>
      <c r="X2807" s="36"/>
      <c r="Y2807" s="36"/>
      <c r="Z2807" s="36"/>
    </row>
    <row r="2808" spans="2:9" s="11" customFormat="1" ht="15.75">
      <c r="B2808" s="14"/>
      <c r="C2808" s="1"/>
      <c r="D2808" s="1"/>
      <c r="E2808" s="1"/>
      <c r="F2808" s="1"/>
      <c r="G2808" s="1"/>
      <c r="H2808" s="1"/>
      <c r="I2808" s="1"/>
    </row>
    <row r="2809" spans="2:22" ht="48.75" customHeight="1">
      <c r="B2809" s="321" t="s">
        <v>572</v>
      </c>
      <c r="C2809" s="328"/>
      <c r="D2809" s="328"/>
      <c r="E2809" s="328"/>
      <c r="F2809" s="328"/>
      <c r="G2809" s="328"/>
      <c r="H2809" s="328"/>
      <c r="I2809" s="328"/>
      <c r="J2809" s="328"/>
      <c r="K2809" s="328"/>
      <c r="L2809" s="328"/>
      <c r="M2809" s="328"/>
      <c r="N2809" s="323"/>
      <c r="O2809" s="323"/>
      <c r="P2809" s="323"/>
      <c r="Q2809" s="323"/>
      <c r="R2809" s="323"/>
      <c r="S2809" s="323"/>
      <c r="T2809" s="323"/>
      <c r="U2809" s="323"/>
      <c r="V2809" s="323"/>
    </row>
    <row r="2811" spans="2:26" s="11" customFormat="1" ht="15.75">
      <c r="B2811" s="329" t="s">
        <v>86</v>
      </c>
      <c r="C2811" s="330"/>
      <c r="D2811" s="330"/>
      <c r="E2811" s="330"/>
      <c r="F2811" s="330"/>
      <c r="G2811" s="330"/>
      <c r="H2811" s="330"/>
      <c r="I2811" s="330"/>
      <c r="J2811" s="330"/>
      <c r="K2811" s="330"/>
      <c r="L2811" s="330"/>
      <c r="M2811" s="330"/>
      <c r="N2811" s="305"/>
      <c r="O2811" s="305"/>
      <c r="P2811" s="305"/>
      <c r="Q2811" s="305"/>
      <c r="R2811" s="305"/>
      <c r="S2811" s="305"/>
      <c r="T2811" s="305"/>
      <c r="U2811" s="305"/>
      <c r="V2811" s="305"/>
      <c r="W2811" s="36"/>
      <c r="X2811" s="36"/>
      <c r="Y2811" s="36"/>
      <c r="Z2811" s="36"/>
    </row>
    <row r="2812" spans="11:26" s="11" customFormat="1" ht="15.75">
      <c r="K2812" s="52"/>
      <c r="U2812" s="36"/>
      <c r="V2812" s="36"/>
      <c r="W2812" s="36"/>
      <c r="X2812" s="36"/>
      <c r="Y2812" s="36"/>
      <c r="Z2812" s="36"/>
    </row>
    <row r="2813" spans="2:26" s="11" customFormat="1" ht="16.5" customHeight="1">
      <c r="B2813" s="334" t="s">
        <v>241</v>
      </c>
      <c r="C2813" s="333"/>
      <c r="D2813" s="333"/>
      <c r="E2813" s="333"/>
      <c r="F2813" s="333"/>
      <c r="G2813" s="333"/>
      <c r="H2813" s="333"/>
      <c r="I2813" s="333"/>
      <c r="J2813" s="333"/>
      <c r="K2813" s="333"/>
      <c r="L2813" s="333"/>
      <c r="M2813" s="333"/>
      <c r="U2813" s="36"/>
      <c r="V2813" s="36"/>
      <c r="W2813" s="36"/>
      <c r="X2813" s="36"/>
      <c r="Y2813" s="36"/>
      <c r="Z2813" s="36"/>
    </row>
    <row r="2814" spans="2:22" ht="25.5" customHeight="1">
      <c r="B2814" s="321" t="s">
        <v>573</v>
      </c>
      <c r="C2814" s="322"/>
      <c r="D2814" s="322"/>
      <c r="E2814" s="322"/>
      <c r="F2814" s="322"/>
      <c r="G2814" s="322"/>
      <c r="H2814" s="322"/>
      <c r="I2814" s="322"/>
      <c r="J2814" s="322"/>
      <c r="K2814" s="322"/>
      <c r="L2814" s="322"/>
      <c r="M2814" s="322"/>
      <c r="N2814" s="323"/>
      <c r="O2814" s="323"/>
      <c r="P2814" s="323"/>
      <c r="Q2814" s="323"/>
      <c r="R2814" s="323"/>
      <c r="S2814" s="323"/>
      <c r="T2814" s="323"/>
      <c r="U2814" s="323"/>
      <c r="V2814" s="323"/>
    </row>
    <row r="2815" spans="2:22" ht="42.75" customHeight="1">
      <c r="B2815" s="321" t="s">
        <v>574</v>
      </c>
      <c r="C2815" s="328"/>
      <c r="D2815" s="328"/>
      <c r="E2815" s="328"/>
      <c r="F2815" s="328"/>
      <c r="G2815" s="328"/>
      <c r="H2815" s="328"/>
      <c r="I2815" s="328"/>
      <c r="J2815" s="328"/>
      <c r="K2815" s="328"/>
      <c r="L2815" s="328"/>
      <c r="M2815" s="328"/>
      <c r="N2815" s="323"/>
      <c r="O2815" s="323"/>
      <c r="P2815" s="323"/>
      <c r="Q2815" s="323"/>
      <c r="R2815" s="323"/>
      <c r="S2815" s="323"/>
      <c r="T2815" s="323"/>
      <c r="U2815" s="323"/>
      <c r="V2815" s="323"/>
    </row>
    <row r="2816" spans="2:22" s="235" customFormat="1" ht="45.75" customHeight="1">
      <c r="B2816" s="321" t="s">
        <v>575</v>
      </c>
      <c r="C2816" s="328"/>
      <c r="D2816" s="328"/>
      <c r="E2816" s="328"/>
      <c r="F2816" s="328"/>
      <c r="G2816" s="328"/>
      <c r="H2816" s="328"/>
      <c r="I2816" s="328"/>
      <c r="J2816" s="328"/>
      <c r="K2816" s="328"/>
      <c r="L2816" s="328"/>
      <c r="M2816" s="328"/>
      <c r="N2816" s="323"/>
      <c r="O2816" s="323"/>
      <c r="P2816" s="323"/>
      <c r="Q2816" s="323"/>
      <c r="R2816" s="323"/>
      <c r="S2816" s="323"/>
      <c r="T2816" s="323"/>
      <c r="U2816" s="323"/>
      <c r="V2816" s="323"/>
    </row>
    <row r="2817" spans="2:13" ht="28.5" customHeight="1">
      <c r="B2817" s="321" t="s">
        <v>576</v>
      </c>
      <c r="C2817" s="322"/>
      <c r="D2817" s="322"/>
      <c r="E2817" s="322"/>
      <c r="F2817" s="322"/>
      <c r="G2817" s="322"/>
      <c r="H2817" s="322"/>
      <c r="I2817" s="322"/>
      <c r="J2817" s="322"/>
      <c r="K2817" s="322"/>
      <c r="L2817" s="322"/>
      <c r="M2817" s="322"/>
    </row>
    <row r="2818" spans="2:13" ht="30.75" customHeight="1">
      <c r="B2818" s="333" t="s">
        <v>242</v>
      </c>
      <c r="C2818" s="333"/>
      <c r="D2818" s="333"/>
      <c r="E2818" s="333"/>
      <c r="F2818" s="333"/>
      <c r="G2818" s="333"/>
      <c r="H2818" s="333"/>
      <c r="I2818" s="333"/>
      <c r="J2818" s="333"/>
      <c r="K2818" s="333"/>
      <c r="L2818" s="333"/>
      <c r="M2818" s="333"/>
    </row>
    <row r="2819" spans="2:22" s="269" customFormat="1" ht="45.75" customHeight="1">
      <c r="B2819" s="331" t="s">
        <v>585</v>
      </c>
      <c r="C2819" s="332"/>
      <c r="D2819" s="332"/>
      <c r="E2819" s="332"/>
      <c r="F2819" s="332"/>
      <c r="G2819" s="332"/>
      <c r="H2819" s="332"/>
      <c r="I2819" s="332"/>
      <c r="J2819" s="332"/>
      <c r="K2819" s="332"/>
      <c r="L2819" s="332"/>
      <c r="M2819" s="332"/>
      <c r="N2819" s="332"/>
      <c r="O2819" s="332"/>
      <c r="P2819" s="332"/>
      <c r="Q2819" s="332"/>
      <c r="R2819" s="332"/>
      <c r="S2819" s="332"/>
      <c r="T2819" s="332"/>
      <c r="U2819" s="332"/>
      <c r="V2819" s="332"/>
    </row>
    <row r="2820" spans="2:13" ht="23.25" customHeight="1">
      <c r="B2820" s="321" t="s">
        <v>488</v>
      </c>
      <c r="C2820" s="322"/>
      <c r="D2820" s="322"/>
      <c r="E2820" s="322"/>
      <c r="F2820" s="322"/>
      <c r="G2820" s="322"/>
      <c r="H2820" s="322"/>
      <c r="I2820" s="322"/>
      <c r="J2820" s="322"/>
      <c r="K2820" s="322"/>
      <c r="L2820" s="322"/>
      <c r="M2820" s="322"/>
    </row>
    <row r="2821" spans="2:22" ht="26.25" customHeight="1">
      <c r="B2821" s="321" t="s">
        <v>523</v>
      </c>
      <c r="C2821" s="322"/>
      <c r="D2821" s="322"/>
      <c r="E2821" s="322"/>
      <c r="F2821" s="322"/>
      <c r="G2821" s="322"/>
      <c r="H2821" s="322"/>
      <c r="I2821" s="322"/>
      <c r="J2821" s="322"/>
      <c r="K2821" s="322"/>
      <c r="L2821" s="322"/>
      <c r="M2821" s="322"/>
      <c r="N2821" s="323"/>
      <c r="O2821" s="323"/>
      <c r="P2821" s="323"/>
      <c r="Q2821" s="323"/>
      <c r="R2821" s="323"/>
      <c r="S2821" s="323"/>
      <c r="T2821" s="323"/>
      <c r="U2821" s="323"/>
      <c r="V2821" s="323"/>
    </row>
    <row r="2822" spans="2:13" ht="24.75" customHeight="1">
      <c r="B2822" s="333" t="s">
        <v>243</v>
      </c>
      <c r="C2822" s="333"/>
      <c r="D2822" s="333"/>
      <c r="E2822" s="333"/>
      <c r="F2822" s="333"/>
      <c r="G2822" s="333"/>
      <c r="H2822" s="333"/>
      <c r="I2822" s="333"/>
      <c r="J2822" s="333"/>
      <c r="K2822" s="333"/>
      <c r="L2822" s="333"/>
      <c r="M2822" s="333"/>
    </row>
    <row r="2823" spans="2:22" ht="45.75" customHeight="1">
      <c r="B2823" s="321" t="s">
        <v>577</v>
      </c>
      <c r="C2823" s="322"/>
      <c r="D2823" s="322"/>
      <c r="E2823" s="322"/>
      <c r="F2823" s="322"/>
      <c r="G2823" s="322"/>
      <c r="H2823" s="322"/>
      <c r="I2823" s="322"/>
      <c r="J2823" s="322"/>
      <c r="K2823" s="322"/>
      <c r="L2823" s="322"/>
      <c r="M2823" s="322"/>
      <c r="N2823" s="323"/>
      <c r="O2823" s="323"/>
      <c r="P2823" s="323"/>
      <c r="Q2823" s="323"/>
      <c r="R2823" s="323"/>
      <c r="S2823" s="323"/>
      <c r="T2823" s="323"/>
      <c r="U2823" s="323"/>
      <c r="V2823" s="323"/>
    </row>
    <row r="2824" spans="2:22" s="236" customFormat="1" ht="48.75" customHeight="1">
      <c r="B2824" s="321" t="s">
        <v>578</v>
      </c>
      <c r="C2824" s="322"/>
      <c r="D2824" s="322"/>
      <c r="E2824" s="322"/>
      <c r="F2824" s="322"/>
      <c r="G2824" s="322"/>
      <c r="H2824" s="322"/>
      <c r="I2824" s="322"/>
      <c r="J2824" s="322"/>
      <c r="K2824" s="322"/>
      <c r="L2824" s="322"/>
      <c r="M2824" s="322"/>
      <c r="N2824" s="323"/>
      <c r="O2824" s="323"/>
      <c r="P2824" s="323"/>
      <c r="Q2824" s="323"/>
      <c r="R2824" s="323"/>
      <c r="S2824" s="323"/>
      <c r="T2824" s="323"/>
      <c r="U2824" s="323"/>
      <c r="V2824" s="323"/>
    </row>
    <row r="2825" spans="2:22" ht="45" customHeight="1">
      <c r="B2825" s="321" t="s">
        <v>579</v>
      </c>
      <c r="C2825" s="322"/>
      <c r="D2825" s="322"/>
      <c r="E2825" s="322"/>
      <c r="F2825" s="322"/>
      <c r="G2825" s="322"/>
      <c r="H2825" s="322"/>
      <c r="I2825" s="322"/>
      <c r="J2825" s="322"/>
      <c r="K2825" s="322"/>
      <c r="L2825" s="322"/>
      <c r="M2825" s="322"/>
      <c r="N2825" s="323"/>
      <c r="O2825" s="323"/>
      <c r="P2825" s="323"/>
      <c r="Q2825" s="323"/>
      <c r="R2825" s="323"/>
      <c r="S2825" s="323"/>
      <c r="T2825" s="323"/>
      <c r="U2825" s="323"/>
      <c r="V2825" s="323"/>
    </row>
    <row r="2826" spans="1:20" s="236" customFormat="1" ht="20.25" customHeight="1">
      <c r="A2826" s="23"/>
      <c r="B2826" s="355" t="s">
        <v>489</v>
      </c>
      <c r="C2826" s="356"/>
      <c r="D2826" s="356"/>
      <c r="E2826" s="356"/>
      <c r="F2826" s="356"/>
      <c r="G2826" s="356"/>
      <c r="H2826" s="356"/>
      <c r="I2826" s="356"/>
      <c r="J2826" s="356"/>
      <c r="K2826" s="356"/>
      <c r="L2826" s="356"/>
      <c r="M2826" s="356"/>
      <c r="T2826" s="48"/>
    </row>
    <row r="2827" spans="1:22" ht="43.5" customHeight="1">
      <c r="A2827" s="23"/>
      <c r="B2827" s="324" t="s">
        <v>580</v>
      </c>
      <c r="C2827" s="325"/>
      <c r="D2827" s="325"/>
      <c r="E2827" s="325"/>
      <c r="F2827" s="325"/>
      <c r="G2827" s="325"/>
      <c r="H2827" s="325"/>
      <c r="I2827" s="325"/>
      <c r="J2827" s="325"/>
      <c r="K2827" s="325"/>
      <c r="L2827" s="325"/>
      <c r="M2827" s="325"/>
      <c r="N2827" s="323"/>
      <c r="O2827" s="323"/>
      <c r="P2827" s="323"/>
      <c r="Q2827" s="323"/>
      <c r="R2827" s="323"/>
      <c r="S2827" s="323"/>
      <c r="T2827" s="323"/>
      <c r="U2827" s="323"/>
      <c r="V2827" s="323"/>
    </row>
    <row r="2828" spans="1:22" s="236" customFormat="1" ht="50.25" customHeight="1">
      <c r="A2828" s="23"/>
      <c r="B2828" s="324" t="s">
        <v>581</v>
      </c>
      <c r="C2828" s="322"/>
      <c r="D2828" s="322"/>
      <c r="E2828" s="322"/>
      <c r="F2828" s="322"/>
      <c r="G2828" s="322"/>
      <c r="H2828" s="322"/>
      <c r="I2828" s="322"/>
      <c r="J2828" s="322"/>
      <c r="K2828" s="322"/>
      <c r="L2828" s="322"/>
      <c r="M2828" s="322"/>
      <c r="N2828" s="323"/>
      <c r="O2828" s="323"/>
      <c r="P2828" s="323"/>
      <c r="Q2828" s="323"/>
      <c r="R2828" s="323"/>
      <c r="S2828" s="323"/>
      <c r="T2828" s="323"/>
      <c r="U2828" s="323"/>
      <c r="V2828" s="323"/>
    </row>
    <row r="2829" spans="2:22" ht="42.75" customHeight="1">
      <c r="B2829" s="321" t="s">
        <v>490</v>
      </c>
      <c r="C2829" s="322"/>
      <c r="D2829" s="322"/>
      <c r="E2829" s="322"/>
      <c r="F2829" s="322"/>
      <c r="G2829" s="322"/>
      <c r="H2829" s="322"/>
      <c r="I2829" s="322"/>
      <c r="J2829" s="322"/>
      <c r="K2829" s="322"/>
      <c r="L2829" s="322"/>
      <c r="M2829" s="322"/>
      <c r="N2829" s="323"/>
      <c r="O2829" s="323"/>
      <c r="P2829" s="323"/>
      <c r="Q2829" s="323"/>
      <c r="R2829" s="323"/>
      <c r="S2829" s="323"/>
      <c r="T2829" s="323"/>
      <c r="U2829" s="323"/>
      <c r="V2829" s="323"/>
    </row>
    <row r="2830" spans="2:22" ht="42" customHeight="1">
      <c r="B2830" s="321" t="s">
        <v>582</v>
      </c>
      <c r="C2830" s="322"/>
      <c r="D2830" s="322"/>
      <c r="E2830" s="322"/>
      <c r="F2830" s="322"/>
      <c r="G2830" s="322"/>
      <c r="H2830" s="322"/>
      <c r="I2830" s="322"/>
      <c r="J2830" s="322"/>
      <c r="K2830" s="322"/>
      <c r="L2830" s="322"/>
      <c r="M2830" s="322"/>
      <c r="N2830" s="323"/>
      <c r="O2830" s="323"/>
      <c r="P2830" s="323"/>
      <c r="Q2830" s="323"/>
      <c r="R2830" s="323"/>
      <c r="S2830" s="323"/>
      <c r="T2830" s="323"/>
      <c r="U2830" s="323"/>
      <c r="V2830" s="323"/>
    </row>
    <row r="2831" spans="2:22" s="236" customFormat="1" ht="61.5" customHeight="1">
      <c r="B2831" s="321" t="s">
        <v>583</v>
      </c>
      <c r="C2831" s="322"/>
      <c r="D2831" s="322"/>
      <c r="E2831" s="322"/>
      <c r="F2831" s="322"/>
      <c r="G2831" s="322"/>
      <c r="H2831" s="322"/>
      <c r="I2831" s="322"/>
      <c r="J2831" s="322"/>
      <c r="K2831" s="322"/>
      <c r="L2831" s="322"/>
      <c r="M2831" s="322"/>
      <c r="N2831" s="323"/>
      <c r="O2831" s="323"/>
      <c r="P2831" s="323"/>
      <c r="Q2831" s="323"/>
      <c r="R2831" s="323"/>
      <c r="S2831" s="323"/>
      <c r="T2831" s="323"/>
      <c r="U2831" s="323"/>
      <c r="V2831" s="323"/>
    </row>
    <row r="2832" spans="2:22" ht="44.25" customHeight="1">
      <c r="B2832" s="321" t="s">
        <v>491</v>
      </c>
      <c r="C2832" s="322"/>
      <c r="D2832" s="322"/>
      <c r="E2832" s="322"/>
      <c r="F2832" s="322"/>
      <c r="G2832" s="322"/>
      <c r="H2832" s="322"/>
      <c r="I2832" s="322"/>
      <c r="J2832" s="322"/>
      <c r="K2832" s="322"/>
      <c r="L2832" s="322"/>
      <c r="M2832" s="322"/>
      <c r="N2832" s="323"/>
      <c r="O2832" s="323"/>
      <c r="P2832" s="323"/>
      <c r="Q2832" s="323"/>
      <c r="R2832" s="323"/>
      <c r="S2832" s="323"/>
      <c r="T2832" s="323"/>
      <c r="U2832" s="323"/>
      <c r="V2832" s="323"/>
    </row>
    <row r="2833" spans="11:26" ht="15.75">
      <c r="K2833" s="52"/>
      <c r="U2833" s="36"/>
      <c r="V2833" s="36"/>
      <c r="W2833" s="36"/>
      <c r="X2833" s="36"/>
      <c r="Y2833" s="36"/>
      <c r="Z2833" s="36"/>
    </row>
    <row r="2834" spans="11:26" ht="15.75">
      <c r="K2834" s="52"/>
      <c r="U2834" s="36"/>
      <c r="V2834" s="36"/>
      <c r="W2834" s="36"/>
      <c r="X2834" s="36"/>
      <c r="Y2834" s="36"/>
      <c r="Z2834" s="36"/>
    </row>
    <row r="2835" spans="11:26" ht="15.75">
      <c r="K2835" s="52"/>
      <c r="U2835" s="36"/>
      <c r="V2835" s="36"/>
      <c r="W2835" s="36"/>
      <c r="X2835" s="36"/>
      <c r="Y2835" s="36"/>
      <c r="Z2835" s="36"/>
    </row>
    <row r="2836" spans="11:26" ht="15.75">
      <c r="K2836" s="52"/>
      <c r="U2836" s="36"/>
      <c r="V2836" s="36"/>
      <c r="W2836" s="36"/>
      <c r="X2836" s="36"/>
      <c r="Y2836" s="36"/>
      <c r="Z2836" s="36"/>
    </row>
    <row r="2837" spans="11:26" ht="15.75">
      <c r="K2837" s="52"/>
      <c r="U2837" s="36"/>
      <c r="V2837" s="36"/>
      <c r="W2837" s="36"/>
      <c r="X2837" s="36"/>
      <c r="Y2837" s="36"/>
      <c r="Z2837" s="36"/>
    </row>
    <row r="2838" spans="11:26" ht="15.75">
      <c r="K2838" s="52"/>
      <c r="U2838" s="36"/>
      <c r="V2838" s="36"/>
      <c r="W2838" s="36"/>
      <c r="X2838" s="36"/>
      <c r="Y2838" s="36"/>
      <c r="Z2838" s="36"/>
    </row>
    <row r="2839" spans="11:26" ht="15.75">
      <c r="K2839" s="52"/>
      <c r="U2839" s="36"/>
      <c r="V2839" s="36"/>
      <c r="W2839" s="36"/>
      <c r="X2839" s="36"/>
      <c r="Y2839" s="36"/>
      <c r="Z2839" s="36"/>
    </row>
    <row r="2840" spans="11:26" ht="15.75">
      <c r="K2840" s="52"/>
      <c r="U2840" s="36"/>
      <c r="V2840" s="36"/>
      <c r="W2840" s="36"/>
      <c r="X2840" s="36"/>
      <c r="Y2840" s="36"/>
      <c r="Z2840" s="36"/>
    </row>
    <row r="2841" spans="11:26" ht="15.75">
      <c r="K2841" s="52"/>
      <c r="U2841" s="36"/>
      <c r="V2841" s="36"/>
      <c r="W2841" s="36"/>
      <c r="X2841" s="36"/>
      <c r="Y2841" s="36"/>
      <c r="Z2841" s="36"/>
    </row>
    <row r="2842" spans="11:26" ht="15.75">
      <c r="K2842" s="52"/>
      <c r="U2842" s="36"/>
      <c r="V2842" s="36"/>
      <c r="W2842" s="36"/>
      <c r="X2842" s="36"/>
      <c r="Y2842" s="36"/>
      <c r="Z2842" s="36"/>
    </row>
    <row r="2843" spans="11:26" ht="15.75">
      <c r="K2843" s="52"/>
      <c r="U2843" s="36"/>
      <c r="V2843" s="36"/>
      <c r="W2843" s="36"/>
      <c r="X2843" s="36"/>
      <c r="Y2843" s="36"/>
      <c r="Z2843" s="36"/>
    </row>
    <row r="2844" spans="11:26" ht="15.75">
      <c r="K2844" s="52"/>
      <c r="U2844" s="36"/>
      <c r="V2844" s="36"/>
      <c r="W2844" s="36"/>
      <c r="X2844" s="36"/>
      <c r="Y2844" s="36"/>
      <c r="Z2844" s="36"/>
    </row>
    <row r="2845" spans="11:26" ht="15.75">
      <c r="K2845" s="52"/>
      <c r="U2845" s="36"/>
      <c r="V2845" s="36"/>
      <c r="W2845" s="36"/>
      <c r="X2845" s="36"/>
      <c r="Y2845" s="36"/>
      <c r="Z2845" s="36"/>
    </row>
    <row r="2846" spans="11:26" ht="15.75">
      <c r="K2846" s="52"/>
      <c r="U2846" s="36"/>
      <c r="V2846" s="36"/>
      <c r="W2846" s="36"/>
      <c r="X2846" s="36"/>
      <c r="Y2846" s="36"/>
      <c r="Z2846" s="36"/>
    </row>
    <row r="2847" spans="11:26" ht="15.75">
      <c r="K2847" s="52"/>
      <c r="U2847" s="36"/>
      <c r="V2847" s="36"/>
      <c r="W2847" s="36"/>
      <c r="X2847" s="36"/>
      <c r="Y2847" s="36"/>
      <c r="Z2847" s="36"/>
    </row>
    <row r="2848" spans="11:26" ht="15.75">
      <c r="K2848" s="52"/>
      <c r="U2848" s="36"/>
      <c r="V2848" s="36"/>
      <c r="W2848" s="36"/>
      <c r="X2848" s="36"/>
      <c r="Y2848" s="36"/>
      <c r="Z2848" s="36"/>
    </row>
    <row r="2849" spans="11:26" ht="15.75">
      <c r="K2849" s="52"/>
      <c r="U2849" s="36"/>
      <c r="V2849" s="36"/>
      <c r="W2849" s="36"/>
      <c r="X2849" s="36"/>
      <c r="Y2849" s="36"/>
      <c r="Z2849" s="36"/>
    </row>
    <row r="2850" spans="11:26" ht="15.75">
      <c r="K2850" s="52"/>
      <c r="U2850" s="36"/>
      <c r="V2850" s="36"/>
      <c r="W2850" s="36"/>
      <c r="X2850" s="36"/>
      <c r="Y2850" s="36"/>
      <c r="Z2850" s="36"/>
    </row>
    <row r="2851" spans="11:26" ht="15.75">
      <c r="K2851" s="52"/>
      <c r="U2851" s="36"/>
      <c r="V2851" s="36"/>
      <c r="W2851" s="36"/>
      <c r="X2851" s="36"/>
      <c r="Y2851" s="36"/>
      <c r="Z2851" s="36"/>
    </row>
    <row r="2852" spans="11:26" ht="15.75">
      <c r="K2852" s="52"/>
      <c r="U2852" s="36"/>
      <c r="V2852" s="36"/>
      <c r="W2852" s="36"/>
      <c r="X2852" s="36"/>
      <c r="Y2852" s="36"/>
      <c r="Z2852" s="36"/>
    </row>
    <row r="2853" spans="11:26" ht="15.75">
      <c r="K2853" s="52"/>
      <c r="U2853" s="36"/>
      <c r="V2853" s="36"/>
      <c r="W2853" s="36"/>
      <c r="X2853" s="36"/>
      <c r="Y2853" s="36"/>
      <c r="Z2853" s="36"/>
    </row>
    <row r="2854" spans="11:26" ht="15.75">
      <c r="K2854" s="52"/>
      <c r="U2854" s="36"/>
      <c r="V2854" s="36"/>
      <c r="W2854" s="36"/>
      <c r="X2854" s="36"/>
      <c r="Y2854" s="36"/>
      <c r="Z2854" s="36"/>
    </row>
    <row r="2855" spans="11:26" ht="15.75">
      <c r="K2855" s="52"/>
      <c r="U2855" s="36"/>
      <c r="V2855" s="36"/>
      <c r="W2855" s="36"/>
      <c r="X2855" s="36"/>
      <c r="Y2855" s="36"/>
      <c r="Z2855" s="36"/>
    </row>
    <row r="2856" spans="11:26" ht="15.75">
      <c r="K2856" s="52"/>
      <c r="U2856" s="36"/>
      <c r="V2856" s="36"/>
      <c r="W2856" s="36"/>
      <c r="X2856" s="36"/>
      <c r="Y2856" s="36"/>
      <c r="Z2856" s="36"/>
    </row>
    <row r="2857" spans="11:26" ht="15.75">
      <c r="K2857" s="52"/>
      <c r="U2857" s="36"/>
      <c r="V2857" s="36"/>
      <c r="W2857" s="36"/>
      <c r="X2857" s="36"/>
      <c r="Y2857" s="36"/>
      <c r="Z2857" s="36"/>
    </row>
    <row r="2858" spans="11:26" ht="15.75">
      <c r="K2858" s="52"/>
      <c r="U2858" s="36"/>
      <c r="V2858" s="36"/>
      <c r="W2858" s="36"/>
      <c r="X2858" s="36"/>
      <c r="Y2858" s="36"/>
      <c r="Z2858" s="36"/>
    </row>
    <row r="2859" spans="11:26" ht="15.75">
      <c r="K2859" s="52"/>
      <c r="U2859" s="36"/>
      <c r="V2859" s="36"/>
      <c r="W2859" s="36"/>
      <c r="X2859" s="36"/>
      <c r="Y2859" s="36"/>
      <c r="Z2859" s="36"/>
    </row>
    <row r="2860" spans="11:26" ht="15.75">
      <c r="K2860" s="52"/>
      <c r="U2860" s="36"/>
      <c r="V2860" s="36"/>
      <c r="W2860" s="36"/>
      <c r="X2860" s="36"/>
      <c r="Y2860" s="36"/>
      <c r="Z2860" s="36"/>
    </row>
    <row r="2861" spans="11:26" ht="15.75">
      <c r="K2861" s="52"/>
      <c r="U2861" s="36"/>
      <c r="V2861" s="36"/>
      <c r="W2861" s="36"/>
      <c r="X2861" s="36"/>
      <c r="Y2861" s="36"/>
      <c r="Z2861" s="36"/>
    </row>
    <row r="2862" spans="11:26" ht="15.75">
      <c r="K2862" s="52"/>
      <c r="U2862" s="36"/>
      <c r="V2862" s="36"/>
      <c r="W2862" s="36"/>
      <c r="X2862" s="36"/>
      <c r="Y2862" s="36"/>
      <c r="Z2862" s="36"/>
    </row>
    <row r="2863" spans="11:26" ht="15.75">
      <c r="K2863" s="52"/>
      <c r="U2863" s="36"/>
      <c r="V2863" s="36"/>
      <c r="W2863" s="36"/>
      <c r="X2863" s="36"/>
      <c r="Y2863" s="36"/>
      <c r="Z2863" s="36"/>
    </row>
    <row r="2864" spans="11:26" ht="15.75">
      <c r="K2864" s="52"/>
      <c r="U2864" s="36"/>
      <c r="V2864" s="36"/>
      <c r="W2864" s="36"/>
      <c r="X2864" s="36"/>
      <c r="Y2864" s="36"/>
      <c r="Z2864" s="36"/>
    </row>
    <row r="2865" spans="11:26" ht="15.75">
      <c r="K2865" s="52"/>
      <c r="U2865" s="36"/>
      <c r="V2865" s="36"/>
      <c r="W2865" s="36"/>
      <c r="X2865" s="36"/>
      <c r="Y2865" s="36"/>
      <c r="Z2865" s="36"/>
    </row>
    <row r="2866" spans="11:26" ht="15.75">
      <c r="K2866" s="52"/>
      <c r="U2866" s="36"/>
      <c r="V2866" s="36"/>
      <c r="W2866" s="36"/>
      <c r="X2866" s="36"/>
      <c r="Y2866" s="36"/>
      <c r="Z2866" s="36"/>
    </row>
    <row r="2867" spans="11:26" ht="15.75">
      <c r="K2867" s="52"/>
      <c r="U2867" s="36"/>
      <c r="V2867" s="36"/>
      <c r="W2867" s="36"/>
      <c r="X2867" s="36"/>
      <c r="Y2867" s="36"/>
      <c r="Z2867" s="36"/>
    </row>
    <row r="2868" spans="11:26" ht="15.75">
      <c r="K2868" s="52"/>
      <c r="U2868" s="36"/>
      <c r="V2868" s="36"/>
      <c r="W2868" s="36"/>
      <c r="X2868" s="36"/>
      <c r="Y2868" s="36"/>
      <c r="Z2868" s="36"/>
    </row>
    <row r="2869" spans="11:26" ht="15.75">
      <c r="K2869" s="52"/>
      <c r="U2869" s="36"/>
      <c r="V2869" s="36"/>
      <c r="W2869" s="36"/>
      <c r="X2869" s="36"/>
      <c r="Y2869" s="36"/>
      <c r="Z2869" s="36"/>
    </row>
    <row r="2870" spans="11:26" ht="15.75">
      <c r="K2870" s="52"/>
      <c r="U2870" s="36"/>
      <c r="V2870" s="36"/>
      <c r="W2870" s="36"/>
      <c r="X2870" s="36"/>
      <c r="Y2870" s="36"/>
      <c r="Z2870" s="36"/>
    </row>
    <row r="2871" spans="11:26" ht="15.75">
      <c r="K2871" s="52"/>
      <c r="U2871" s="36"/>
      <c r="V2871" s="36"/>
      <c r="W2871" s="36"/>
      <c r="X2871" s="36"/>
      <c r="Y2871" s="36"/>
      <c r="Z2871" s="36"/>
    </row>
    <row r="2872" spans="11:26" ht="15.75">
      <c r="K2872" s="52"/>
      <c r="U2872" s="36"/>
      <c r="V2872" s="36"/>
      <c r="W2872" s="36"/>
      <c r="X2872" s="36"/>
      <c r="Y2872" s="36"/>
      <c r="Z2872" s="36"/>
    </row>
    <row r="2873" spans="11:26" ht="15.75">
      <c r="K2873" s="52"/>
      <c r="U2873" s="36"/>
      <c r="V2873" s="36"/>
      <c r="W2873" s="36"/>
      <c r="X2873" s="36"/>
      <c r="Y2873" s="36"/>
      <c r="Z2873" s="36"/>
    </row>
    <row r="2874" spans="11:26" ht="15.75">
      <c r="K2874" s="52"/>
      <c r="U2874" s="36"/>
      <c r="V2874" s="36"/>
      <c r="W2874" s="36"/>
      <c r="X2874" s="36"/>
      <c r="Y2874" s="36"/>
      <c r="Z2874" s="36"/>
    </row>
    <row r="2875" spans="11:26" ht="15.75">
      <c r="K2875" s="52"/>
      <c r="U2875" s="36"/>
      <c r="V2875" s="36"/>
      <c r="W2875" s="36"/>
      <c r="X2875" s="36"/>
      <c r="Y2875" s="36"/>
      <c r="Z2875" s="36"/>
    </row>
    <row r="2876" spans="11:26" ht="15.75">
      <c r="K2876" s="52"/>
      <c r="U2876" s="36"/>
      <c r="V2876" s="36"/>
      <c r="W2876" s="36"/>
      <c r="X2876" s="36"/>
      <c r="Y2876" s="36"/>
      <c r="Z2876" s="36"/>
    </row>
    <row r="2877" spans="11:26" ht="15.75">
      <c r="K2877" s="52"/>
      <c r="U2877" s="36"/>
      <c r="V2877" s="36"/>
      <c r="W2877" s="36"/>
      <c r="X2877" s="36"/>
      <c r="Y2877" s="36"/>
      <c r="Z2877" s="36"/>
    </row>
    <row r="2878" spans="11:26" ht="15.75">
      <c r="K2878" s="52"/>
      <c r="U2878" s="36"/>
      <c r="V2878" s="36"/>
      <c r="W2878" s="36"/>
      <c r="X2878" s="36"/>
      <c r="Y2878" s="36"/>
      <c r="Z2878" s="36"/>
    </row>
    <row r="2879" spans="11:26" ht="15.75">
      <c r="K2879" s="52"/>
      <c r="U2879" s="36"/>
      <c r="V2879" s="36"/>
      <c r="W2879" s="36"/>
      <c r="X2879" s="36"/>
      <c r="Y2879" s="36"/>
      <c r="Z2879" s="36"/>
    </row>
    <row r="2880" spans="11:26" ht="15.75">
      <c r="K2880" s="52"/>
      <c r="U2880" s="36"/>
      <c r="V2880" s="36"/>
      <c r="W2880" s="36"/>
      <c r="X2880" s="36"/>
      <c r="Y2880" s="36"/>
      <c r="Z2880" s="36"/>
    </row>
    <row r="2881" spans="11:26" ht="15.75">
      <c r="K2881" s="52"/>
      <c r="U2881" s="36"/>
      <c r="V2881" s="36"/>
      <c r="W2881" s="36"/>
      <c r="X2881" s="36"/>
      <c r="Y2881" s="36"/>
      <c r="Z2881" s="36"/>
    </row>
    <row r="2882" spans="11:26" ht="15.75">
      <c r="K2882" s="52"/>
      <c r="U2882" s="36"/>
      <c r="V2882" s="36"/>
      <c r="W2882" s="36"/>
      <c r="X2882" s="36"/>
      <c r="Y2882" s="36"/>
      <c r="Z2882" s="36"/>
    </row>
    <row r="2883" spans="11:26" ht="15.75">
      <c r="K2883" s="52"/>
      <c r="U2883" s="36"/>
      <c r="V2883" s="36"/>
      <c r="W2883" s="36"/>
      <c r="X2883" s="36"/>
      <c r="Y2883" s="36"/>
      <c r="Z2883" s="36"/>
    </row>
    <row r="2884" spans="11:26" ht="15.75">
      <c r="K2884" s="52"/>
      <c r="U2884" s="36"/>
      <c r="V2884" s="36"/>
      <c r="W2884" s="36"/>
      <c r="X2884" s="36"/>
      <c r="Y2884" s="36"/>
      <c r="Z2884" s="36"/>
    </row>
    <row r="2885" spans="11:26" ht="15.75">
      <c r="K2885" s="52"/>
      <c r="U2885" s="36"/>
      <c r="V2885" s="36"/>
      <c r="W2885" s="36"/>
      <c r="X2885" s="36"/>
      <c r="Y2885" s="36"/>
      <c r="Z2885" s="36"/>
    </row>
    <row r="2886" spans="11:26" ht="15.75">
      <c r="K2886" s="52"/>
      <c r="U2886" s="36"/>
      <c r="V2886" s="36"/>
      <c r="W2886" s="36"/>
      <c r="X2886" s="36"/>
      <c r="Y2886" s="36"/>
      <c r="Z2886" s="36"/>
    </row>
    <row r="2887" spans="11:26" ht="15.75">
      <c r="K2887" s="52"/>
      <c r="U2887" s="36"/>
      <c r="V2887" s="36"/>
      <c r="W2887" s="36"/>
      <c r="X2887" s="36"/>
      <c r="Y2887" s="36"/>
      <c r="Z2887" s="36"/>
    </row>
    <row r="2888" spans="11:26" ht="15.75">
      <c r="K2888" s="52"/>
      <c r="U2888" s="36"/>
      <c r="V2888" s="36"/>
      <c r="W2888" s="36"/>
      <c r="X2888" s="36"/>
      <c r="Y2888" s="36"/>
      <c r="Z2888" s="36"/>
    </row>
    <row r="2889" spans="11:26" ht="15.75">
      <c r="K2889" s="52"/>
      <c r="U2889" s="36"/>
      <c r="V2889" s="36"/>
      <c r="W2889" s="36"/>
      <c r="X2889" s="36"/>
      <c r="Y2889" s="36"/>
      <c r="Z2889" s="36"/>
    </row>
    <row r="2890" spans="11:26" ht="15.75">
      <c r="K2890" s="52"/>
      <c r="U2890" s="36"/>
      <c r="V2890" s="36"/>
      <c r="W2890" s="36"/>
      <c r="X2890" s="36"/>
      <c r="Y2890" s="36"/>
      <c r="Z2890" s="36"/>
    </row>
    <row r="2891" spans="11:26" ht="15.75">
      <c r="K2891" s="52"/>
      <c r="U2891" s="36"/>
      <c r="V2891" s="36"/>
      <c r="W2891" s="36"/>
      <c r="X2891" s="36"/>
      <c r="Y2891" s="36"/>
      <c r="Z2891" s="36"/>
    </row>
    <row r="2892" spans="11:26" ht="15.75">
      <c r="K2892" s="52"/>
      <c r="U2892" s="36"/>
      <c r="V2892" s="36"/>
      <c r="W2892" s="36"/>
      <c r="X2892" s="36"/>
      <c r="Y2892" s="36"/>
      <c r="Z2892" s="36"/>
    </row>
    <row r="2893" spans="11:26" ht="15.75">
      <c r="K2893" s="52"/>
      <c r="U2893" s="36"/>
      <c r="V2893" s="36"/>
      <c r="W2893" s="36"/>
      <c r="X2893" s="36"/>
      <c r="Y2893" s="36"/>
      <c r="Z2893" s="36"/>
    </row>
    <row r="2894" spans="11:26" ht="15.75">
      <c r="K2894" s="52"/>
      <c r="U2894" s="36"/>
      <c r="V2894" s="36"/>
      <c r="W2894" s="36"/>
      <c r="X2894" s="36"/>
      <c r="Y2894" s="36"/>
      <c r="Z2894" s="36"/>
    </row>
    <row r="2895" spans="11:26" ht="15.75">
      <c r="K2895" s="52"/>
      <c r="U2895" s="36"/>
      <c r="V2895" s="36"/>
      <c r="W2895" s="36"/>
      <c r="X2895" s="36"/>
      <c r="Y2895" s="36"/>
      <c r="Z2895" s="36"/>
    </row>
    <row r="2896" spans="11:26" ht="15.75">
      <c r="K2896" s="52"/>
      <c r="U2896" s="36"/>
      <c r="V2896" s="36"/>
      <c r="W2896" s="36"/>
      <c r="X2896" s="36"/>
      <c r="Y2896" s="36"/>
      <c r="Z2896" s="36"/>
    </row>
    <row r="2897" spans="11:26" ht="15.75">
      <c r="K2897" s="52"/>
      <c r="U2897" s="36"/>
      <c r="V2897" s="36"/>
      <c r="W2897" s="36"/>
      <c r="X2897" s="36"/>
      <c r="Y2897" s="36"/>
      <c r="Z2897" s="36"/>
    </row>
    <row r="2898" spans="11:26" ht="15.75">
      <c r="K2898" s="52"/>
      <c r="U2898" s="36"/>
      <c r="V2898" s="36"/>
      <c r="W2898" s="36"/>
      <c r="X2898" s="36"/>
      <c r="Y2898" s="36"/>
      <c r="Z2898" s="36"/>
    </row>
    <row r="2899" spans="11:26" ht="15.75">
      <c r="K2899" s="52"/>
      <c r="U2899" s="36"/>
      <c r="V2899" s="36"/>
      <c r="W2899" s="36"/>
      <c r="X2899" s="36"/>
      <c r="Y2899" s="36"/>
      <c r="Z2899" s="36"/>
    </row>
    <row r="2900" spans="11:26" ht="15.75">
      <c r="K2900" s="52"/>
      <c r="U2900" s="36"/>
      <c r="V2900" s="36"/>
      <c r="W2900" s="36"/>
      <c r="X2900" s="36"/>
      <c r="Y2900" s="36"/>
      <c r="Z2900" s="36"/>
    </row>
    <row r="2901" spans="11:26" ht="15.75">
      <c r="K2901" s="52"/>
      <c r="U2901" s="36"/>
      <c r="V2901" s="36"/>
      <c r="W2901" s="36"/>
      <c r="X2901" s="36"/>
      <c r="Y2901" s="36"/>
      <c r="Z2901" s="36"/>
    </row>
    <row r="2902" spans="11:26" ht="15.75">
      <c r="K2902" s="52"/>
      <c r="U2902" s="36"/>
      <c r="V2902" s="36"/>
      <c r="W2902" s="36"/>
      <c r="X2902" s="36"/>
      <c r="Y2902" s="36"/>
      <c r="Z2902" s="36"/>
    </row>
    <row r="2903" spans="11:26" ht="15.75">
      <c r="K2903" s="11"/>
      <c r="U2903" s="36"/>
      <c r="V2903" s="36"/>
      <c r="W2903" s="36"/>
      <c r="X2903" s="36"/>
      <c r="Y2903" s="36"/>
      <c r="Z2903" s="36"/>
    </row>
    <row r="2904" spans="11:26" ht="15.75">
      <c r="K2904" s="11"/>
      <c r="U2904" s="36"/>
      <c r="V2904" s="36"/>
      <c r="W2904" s="36"/>
      <c r="X2904" s="36"/>
      <c r="Y2904" s="36"/>
      <c r="Z2904" s="36"/>
    </row>
    <row r="2905" spans="11:26" ht="15.75">
      <c r="K2905" s="11"/>
      <c r="U2905" s="36"/>
      <c r="V2905" s="36"/>
      <c r="W2905" s="36"/>
      <c r="X2905" s="36"/>
      <c r="Y2905" s="36"/>
      <c r="Z2905" s="36"/>
    </row>
    <row r="2906" spans="11:26" ht="15.75">
      <c r="K2906" s="11"/>
      <c r="U2906" s="36"/>
      <c r="V2906" s="36"/>
      <c r="W2906" s="36"/>
      <c r="X2906" s="36"/>
      <c r="Y2906" s="36"/>
      <c r="Z2906" s="36"/>
    </row>
    <row r="2907" spans="11:26" ht="15.75">
      <c r="K2907" s="11"/>
      <c r="U2907" s="36"/>
      <c r="V2907" s="36"/>
      <c r="W2907" s="36"/>
      <c r="X2907" s="36"/>
      <c r="Y2907" s="36"/>
      <c r="Z2907" s="36"/>
    </row>
    <row r="2908" spans="11:26" ht="15.75">
      <c r="K2908" s="11"/>
      <c r="U2908" s="36"/>
      <c r="V2908" s="36"/>
      <c r="W2908" s="36"/>
      <c r="X2908" s="36"/>
      <c r="Y2908" s="36"/>
      <c r="Z2908" s="36"/>
    </row>
    <row r="2909" spans="11:26" ht="15.75">
      <c r="K2909" s="11"/>
      <c r="U2909" s="36"/>
      <c r="V2909" s="36"/>
      <c r="W2909" s="36"/>
      <c r="X2909" s="36"/>
      <c r="Y2909" s="36"/>
      <c r="Z2909" s="36"/>
    </row>
    <row r="2910" spans="11:26" ht="15.75">
      <c r="K2910" s="11"/>
      <c r="U2910" s="36"/>
      <c r="V2910" s="36"/>
      <c r="W2910" s="36"/>
      <c r="X2910" s="36"/>
      <c r="Y2910" s="36"/>
      <c r="Z2910" s="36"/>
    </row>
    <row r="2911" spans="11:26" ht="15.75">
      <c r="K2911" s="11"/>
      <c r="U2911" s="36"/>
      <c r="V2911" s="36"/>
      <c r="W2911" s="36"/>
      <c r="X2911" s="36"/>
      <c r="Y2911" s="36"/>
      <c r="Z2911" s="36"/>
    </row>
    <row r="2912" spans="11:26" ht="15.75">
      <c r="K2912" s="11"/>
      <c r="U2912" s="36"/>
      <c r="V2912" s="36"/>
      <c r="W2912" s="36"/>
      <c r="X2912" s="36"/>
      <c r="Y2912" s="36"/>
      <c r="Z2912" s="36"/>
    </row>
    <row r="2913" spans="11:26" ht="15.75">
      <c r="K2913" s="11"/>
      <c r="U2913" s="36"/>
      <c r="V2913" s="36"/>
      <c r="W2913" s="36"/>
      <c r="X2913" s="36"/>
      <c r="Y2913" s="36"/>
      <c r="Z2913" s="36"/>
    </row>
    <row r="2914" spans="11:26" ht="15.75">
      <c r="K2914" s="11"/>
      <c r="U2914" s="36"/>
      <c r="V2914" s="36"/>
      <c r="W2914" s="36"/>
      <c r="X2914" s="36"/>
      <c r="Y2914" s="36"/>
      <c r="Z2914" s="36"/>
    </row>
    <row r="2915" spans="11:26" ht="15.75">
      <c r="K2915" s="11"/>
      <c r="U2915" s="36"/>
      <c r="V2915" s="36"/>
      <c r="W2915" s="36"/>
      <c r="X2915" s="36"/>
      <c r="Y2915" s="36"/>
      <c r="Z2915" s="36"/>
    </row>
    <row r="2916" spans="11:26" ht="15.75">
      <c r="K2916" s="11"/>
      <c r="U2916" s="36"/>
      <c r="V2916" s="36"/>
      <c r="W2916" s="36"/>
      <c r="X2916" s="36"/>
      <c r="Y2916" s="36"/>
      <c r="Z2916" s="36"/>
    </row>
    <row r="2917" spans="11:26" ht="15.75">
      <c r="K2917" s="11"/>
      <c r="U2917" s="36"/>
      <c r="V2917" s="36"/>
      <c r="W2917" s="36"/>
      <c r="X2917" s="36"/>
      <c r="Y2917" s="36"/>
      <c r="Z2917" s="36"/>
    </row>
    <row r="2918" spans="11:26" ht="15.75">
      <c r="K2918" s="11"/>
      <c r="U2918" s="36"/>
      <c r="V2918" s="36"/>
      <c r="W2918" s="36"/>
      <c r="X2918" s="36"/>
      <c r="Y2918" s="36"/>
      <c r="Z2918" s="36"/>
    </row>
    <row r="2919" spans="11:26" ht="15.75">
      <c r="K2919" s="11"/>
      <c r="U2919" s="36"/>
      <c r="V2919" s="36"/>
      <c r="W2919" s="36"/>
      <c r="X2919" s="36"/>
      <c r="Y2919" s="36"/>
      <c r="Z2919" s="36"/>
    </row>
    <row r="2920" spans="11:26" ht="15.75">
      <c r="K2920" s="11"/>
      <c r="U2920" s="36"/>
      <c r="V2920" s="36"/>
      <c r="W2920" s="36"/>
      <c r="X2920" s="36"/>
      <c r="Y2920" s="36"/>
      <c r="Z2920" s="36"/>
    </row>
    <row r="2921" spans="11:26" ht="15.75">
      <c r="K2921" s="11"/>
      <c r="U2921" s="36"/>
      <c r="V2921" s="36"/>
      <c r="W2921" s="36"/>
      <c r="X2921" s="36"/>
      <c r="Y2921" s="36"/>
      <c r="Z2921" s="36"/>
    </row>
    <row r="2922" spans="11:26" ht="15.75">
      <c r="K2922" s="11"/>
      <c r="U2922" s="36"/>
      <c r="V2922" s="36"/>
      <c r="W2922" s="36"/>
      <c r="X2922" s="36"/>
      <c r="Y2922" s="36"/>
      <c r="Z2922" s="36"/>
    </row>
    <row r="2923" spans="11:26" ht="15.75">
      <c r="K2923" s="11"/>
      <c r="U2923" s="36"/>
      <c r="V2923" s="36"/>
      <c r="W2923" s="36"/>
      <c r="X2923" s="36"/>
      <c r="Y2923" s="36"/>
      <c r="Z2923" s="36"/>
    </row>
    <row r="2924" spans="11:26" ht="15.75">
      <c r="K2924" s="11"/>
      <c r="U2924" s="36"/>
      <c r="V2924" s="36"/>
      <c r="W2924" s="36"/>
      <c r="X2924" s="36"/>
      <c r="Y2924" s="36"/>
      <c r="Z2924" s="36"/>
    </row>
    <row r="2925" spans="11:26" ht="15.75">
      <c r="K2925" s="11"/>
      <c r="U2925" s="36"/>
      <c r="V2925" s="36"/>
      <c r="W2925" s="36"/>
      <c r="X2925" s="36"/>
      <c r="Y2925" s="36"/>
      <c r="Z2925" s="36"/>
    </row>
    <row r="2926" spans="11:26" ht="15.75">
      <c r="K2926" s="11"/>
      <c r="U2926" s="36"/>
      <c r="V2926" s="36"/>
      <c r="W2926" s="36"/>
      <c r="X2926" s="36"/>
      <c r="Y2926" s="36"/>
      <c r="Z2926" s="36"/>
    </row>
    <row r="2927" spans="11:26" ht="15.75">
      <c r="K2927" s="11"/>
      <c r="U2927" s="36"/>
      <c r="V2927" s="36"/>
      <c r="W2927" s="36"/>
      <c r="X2927" s="36"/>
      <c r="Y2927" s="36"/>
      <c r="Z2927" s="36"/>
    </row>
    <row r="2928" spans="11:26" ht="15.75">
      <c r="K2928" s="11"/>
      <c r="U2928" s="36"/>
      <c r="V2928" s="36"/>
      <c r="W2928" s="36"/>
      <c r="X2928" s="36"/>
      <c r="Y2928" s="36"/>
      <c r="Z2928" s="36"/>
    </row>
    <row r="2929" spans="11:26" ht="15.75">
      <c r="K2929" s="11"/>
      <c r="U2929" s="36"/>
      <c r="V2929" s="36"/>
      <c r="W2929" s="36"/>
      <c r="X2929" s="36"/>
      <c r="Y2929" s="36"/>
      <c r="Z2929" s="36"/>
    </row>
    <row r="2930" spans="11:26" ht="15.75">
      <c r="K2930" s="11"/>
      <c r="U2930" s="36"/>
      <c r="V2930" s="36"/>
      <c r="W2930" s="36"/>
      <c r="X2930" s="36"/>
      <c r="Y2930" s="36"/>
      <c r="Z2930" s="36"/>
    </row>
    <row r="2931" spans="11:26" ht="15.75">
      <c r="K2931" s="11"/>
      <c r="U2931" s="36"/>
      <c r="V2931" s="36"/>
      <c r="W2931" s="36"/>
      <c r="X2931" s="36"/>
      <c r="Y2931" s="36"/>
      <c r="Z2931" s="36"/>
    </row>
    <row r="2932" spans="11:26" ht="15.75">
      <c r="K2932" s="11"/>
      <c r="U2932" s="36"/>
      <c r="V2932" s="36"/>
      <c r="W2932" s="36"/>
      <c r="X2932" s="36"/>
      <c r="Y2932" s="36"/>
      <c r="Z2932" s="36"/>
    </row>
    <row r="2933" spans="11:26" ht="15.75">
      <c r="K2933" s="11"/>
      <c r="U2933" s="36"/>
      <c r="V2933" s="36"/>
      <c r="W2933" s="36"/>
      <c r="X2933" s="36"/>
      <c r="Y2933" s="36"/>
      <c r="Z2933" s="36"/>
    </row>
    <row r="2934" spans="11:26" ht="15.75">
      <c r="K2934" s="11"/>
      <c r="U2934" s="36"/>
      <c r="V2934" s="36"/>
      <c r="W2934" s="36"/>
      <c r="X2934" s="36"/>
      <c r="Y2934" s="36"/>
      <c r="Z2934" s="36"/>
    </row>
    <row r="2935" spans="11:26" ht="15.75">
      <c r="K2935" s="11"/>
      <c r="U2935" s="36"/>
      <c r="V2935" s="36"/>
      <c r="W2935" s="36"/>
      <c r="X2935" s="36"/>
      <c r="Y2935" s="36"/>
      <c r="Z2935" s="36"/>
    </row>
    <row r="2936" spans="11:26" ht="15.75">
      <c r="K2936" s="11"/>
      <c r="U2936" s="36"/>
      <c r="V2936" s="36"/>
      <c r="W2936" s="36"/>
      <c r="X2936" s="36"/>
      <c r="Y2936" s="36"/>
      <c r="Z2936" s="36"/>
    </row>
    <row r="2937" spans="11:26" ht="15.75">
      <c r="K2937" s="11"/>
      <c r="U2937" s="36"/>
      <c r="V2937" s="36"/>
      <c r="W2937" s="36"/>
      <c r="X2937" s="36"/>
      <c r="Y2937" s="36"/>
      <c r="Z2937" s="36"/>
    </row>
    <row r="2938" spans="11:26" ht="15.75">
      <c r="K2938" s="11"/>
      <c r="U2938" s="36"/>
      <c r="V2938" s="36"/>
      <c r="W2938" s="36"/>
      <c r="X2938" s="36"/>
      <c r="Y2938" s="36"/>
      <c r="Z2938" s="36"/>
    </row>
    <row r="2939" spans="11:26" ht="15.75">
      <c r="K2939" s="11"/>
      <c r="U2939" s="36"/>
      <c r="V2939" s="36"/>
      <c r="W2939" s="36"/>
      <c r="X2939" s="36"/>
      <c r="Y2939" s="36"/>
      <c r="Z2939" s="36"/>
    </row>
    <row r="2940" spans="11:26" ht="15.75">
      <c r="K2940" s="11"/>
      <c r="U2940" s="36"/>
      <c r="V2940" s="36"/>
      <c r="W2940" s="36"/>
      <c r="X2940" s="36"/>
      <c r="Y2940" s="36"/>
      <c r="Z2940" s="36"/>
    </row>
    <row r="2941" spans="11:26" ht="15.75">
      <c r="K2941" s="11"/>
      <c r="U2941" s="36"/>
      <c r="V2941" s="36"/>
      <c r="W2941" s="36"/>
      <c r="X2941" s="36"/>
      <c r="Y2941" s="36"/>
      <c r="Z2941" s="36"/>
    </row>
    <row r="2942" spans="11:26" ht="15.75">
      <c r="K2942" s="11"/>
      <c r="U2942" s="36"/>
      <c r="V2942" s="36"/>
      <c r="W2942" s="36"/>
      <c r="X2942" s="36"/>
      <c r="Y2942" s="36"/>
      <c r="Z2942" s="36"/>
    </row>
    <row r="2943" spans="11:26" ht="15.75">
      <c r="K2943" s="11"/>
      <c r="U2943" s="36"/>
      <c r="V2943" s="36"/>
      <c r="W2943" s="36"/>
      <c r="X2943" s="36"/>
      <c r="Y2943" s="36"/>
      <c r="Z2943" s="36"/>
    </row>
    <row r="2944" spans="11:26" ht="15.75">
      <c r="K2944" s="11"/>
      <c r="U2944" s="36"/>
      <c r="V2944" s="36"/>
      <c r="W2944" s="36"/>
      <c r="X2944" s="36"/>
      <c r="Y2944" s="36"/>
      <c r="Z2944" s="36"/>
    </row>
    <row r="2945" spans="11:26" ht="15.75">
      <c r="K2945" s="11"/>
      <c r="U2945" s="36"/>
      <c r="V2945" s="36"/>
      <c r="W2945" s="36"/>
      <c r="X2945" s="36"/>
      <c r="Y2945" s="36"/>
      <c r="Z2945" s="36"/>
    </row>
    <row r="2946" spans="11:26" ht="15.75">
      <c r="K2946" s="11"/>
      <c r="U2946" s="36"/>
      <c r="V2946" s="36"/>
      <c r="W2946" s="36"/>
      <c r="X2946" s="36"/>
      <c r="Y2946" s="36"/>
      <c r="Z2946" s="36"/>
    </row>
    <row r="2947" spans="11:26" ht="15.75">
      <c r="K2947" s="11"/>
      <c r="U2947" s="36"/>
      <c r="V2947" s="36"/>
      <c r="W2947" s="36"/>
      <c r="X2947" s="36"/>
      <c r="Y2947" s="36"/>
      <c r="Z2947" s="36"/>
    </row>
    <row r="2948" spans="11:26" ht="15.75">
      <c r="K2948" s="11"/>
      <c r="U2948" s="36"/>
      <c r="V2948" s="36"/>
      <c r="W2948" s="36"/>
      <c r="X2948" s="36"/>
      <c r="Y2948" s="36"/>
      <c r="Z2948" s="36"/>
    </row>
    <row r="2949" spans="11:26" ht="15.75">
      <c r="K2949" s="11"/>
      <c r="U2949" s="36"/>
      <c r="V2949" s="36"/>
      <c r="W2949" s="36"/>
      <c r="X2949" s="36"/>
      <c r="Y2949" s="36"/>
      <c r="Z2949" s="36"/>
    </row>
    <row r="2950" spans="11:26" ht="15.75">
      <c r="K2950" s="11"/>
      <c r="U2950" s="36"/>
      <c r="V2950" s="36"/>
      <c r="W2950" s="36"/>
      <c r="X2950" s="36"/>
      <c r="Y2950" s="36"/>
      <c r="Z2950" s="36"/>
    </row>
    <row r="2951" spans="11:26" ht="15.75">
      <c r="K2951" s="11"/>
      <c r="U2951" s="36"/>
      <c r="V2951" s="36"/>
      <c r="W2951" s="36"/>
      <c r="X2951" s="36"/>
      <c r="Y2951" s="36"/>
      <c r="Z2951" s="36"/>
    </row>
    <row r="2952" spans="11:26" ht="15.75">
      <c r="K2952" s="11"/>
      <c r="U2952" s="36"/>
      <c r="V2952" s="36"/>
      <c r="W2952" s="36"/>
      <c r="X2952" s="36"/>
      <c r="Y2952" s="36"/>
      <c r="Z2952" s="36"/>
    </row>
    <row r="2953" spans="21:26" ht="15.75">
      <c r="U2953" s="11"/>
      <c r="V2953" s="11"/>
      <c r="W2953" s="11"/>
      <c r="X2953" s="11"/>
      <c r="Y2953" s="11"/>
      <c r="Z2953" s="11"/>
    </row>
    <row r="2954" spans="21:26" ht="15.75">
      <c r="U2954" s="11"/>
      <c r="V2954" s="11"/>
      <c r="W2954" s="11"/>
      <c r="X2954" s="11"/>
      <c r="Y2954" s="11"/>
      <c r="Z2954" s="11"/>
    </row>
    <row r="2955" spans="21:26" ht="15.75">
      <c r="U2955" s="11"/>
      <c r="V2955" s="11"/>
      <c r="W2955" s="11"/>
      <c r="X2955" s="11"/>
      <c r="Y2955" s="11"/>
      <c r="Z2955" s="11"/>
    </row>
    <row r="2956" spans="21:26" ht="15.75">
      <c r="U2956" s="11"/>
      <c r="V2956" s="11"/>
      <c r="W2956" s="11"/>
      <c r="X2956" s="11"/>
      <c r="Y2956" s="11"/>
      <c r="Z2956" s="11"/>
    </row>
    <row r="2957" spans="21:26" ht="15.75">
      <c r="U2957" s="11"/>
      <c r="V2957" s="11"/>
      <c r="W2957" s="11"/>
      <c r="X2957" s="11"/>
      <c r="Y2957" s="11"/>
      <c r="Z2957" s="11"/>
    </row>
    <row r="2958" spans="21:26" ht="15.75">
      <c r="U2958" s="11"/>
      <c r="V2958" s="11"/>
      <c r="W2958" s="11"/>
      <c r="X2958" s="11"/>
      <c r="Y2958" s="11"/>
      <c r="Z2958" s="11"/>
    </row>
    <row r="2959" spans="21:26" ht="15.75">
      <c r="U2959" s="11"/>
      <c r="V2959" s="11"/>
      <c r="W2959" s="11"/>
      <c r="X2959" s="11"/>
      <c r="Y2959" s="11"/>
      <c r="Z2959" s="11"/>
    </row>
    <row r="2960" spans="21:26" ht="15.75">
      <c r="U2960" s="11"/>
      <c r="V2960" s="11"/>
      <c r="W2960" s="11"/>
      <c r="X2960" s="11"/>
      <c r="Y2960" s="11"/>
      <c r="Z2960" s="11"/>
    </row>
    <row r="2961" spans="21:26" ht="15.75">
      <c r="U2961" s="11"/>
      <c r="V2961" s="11"/>
      <c r="W2961" s="11"/>
      <c r="X2961" s="11"/>
      <c r="Y2961" s="11"/>
      <c r="Z2961" s="11"/>
    </row>
    <row r="2962" spans="21:26" ht="15.75">
      <c r="U2962" s="11"/>
      <c r="V2962" s="11"/>
      <c r="W2962" s="11"/>
      <c r="X2962" s="11"/>
      <c r="Y2962" s="11"/>
      <c r="Z2962" s="11"/>
    </row>
    <row r="2963" spans="21:26" ht="15.75">
      <c r="U2963" s="11"/>
      <c r="V2963" s="11"/>
      <c r="W2963" s="11"/>
      <c r="X2963" s="11"/>
      <c r="Y2963" s="11"/>
      <c r="Z2963" s="11"/>
    </row>
    <row r="2964" spans="21:26" ht="15.75">
      <c r="U2964" s="11"/>
      <c r="V2964" s="11"/>
      <c r="W2964" s="11"/>
      <c r="X2964" s="11"/>
      <c r="Y2964" s="11"/>
      <c r="Z2964" s="11"/>
    </row>
    <row r="2965" spans="21:26" ht="15.75">
      <c r="U2965" s="11"/>
      <c r="V2965" s="11"/>
      <c r="W2965" s="11"/>
      <c r="X2965" s="11"/>
      <c r="Y2965" s="11"/>
      <c r="Z2965" s="11"/>
    </row>
    <row r="2966" spans="21:26" ht="15.75">
      <c r="U2966" s="11"/>
      <c r="V2966" s="11"/>
      <c r="W2966" s="11"/>
      <c r="X2966" s="11"/>
      <c r="Y2966" s="11"/>
      <c r="Z2966" s="11"/>
    </row>
    <row r="2967" spans="21:26" ht="15.75">
      <c r="U2967" s="11"/>
      <c r="V2967" s="11"/>
      <c r="W2967" s="11"/>
      <c r="X2967" s="11"/>
      <c r="Y2967" s="11"/>
      <c r="Z2967" s="11"/>
    </row>
    <row r="2968" spans="21:26" ht="15.75">
      <c r="U2968" s="11"/>
      <c r="V2968" s="11"/>
      <c r="W2968" s="11"/>
      <c r="X2968" s="11"/>
      <c r="Y2968" s="11"/>
      <c r="Z2968" s="11"/>
    </row>
    <row r="2969" spans="21:26" ht="15.75">
      <c r="U2969" s="11"/>
      <c r="V2969" s="11"/>
      <c r="W2969" s="11"/>
      <c r="X2969" s="11"/>
      <c r="Y2969" s="11"/>
      <c r="Z2969" s="11"/>
    </row>
    <row r="2970" spans="21:26" ht="15.75">
      <c r="U2970" s="11"/>
      <c r="V2970" s="11"/>
      <c r="W2970" s="11"/>
      <c r="X2970" s="11"/>
      <c r="Y2970" s="11"/>
      <c r="Z2970" s="11"/>
    </row>
    <row r="2971" spans="21:26" ht="15.75">
      <c r="U2971" s="11"/>
      <c r="V2971" s="11"/>
      <c r="W2971" s="11"/>
      <c r="X2971" s="11"/>
      <c r="Y2971" s="11"/>
      <c r="Z2971" s="11"/>
    </row>
    <row r="2972" spans="21:26" ht="15.75">
      <c r="U2972" s="11"/>
      <c r="V2972" s="11"/>
      <c r="W2972" s="11"/>
      <c r="X2972" s="11"/>
      <c r="Y2972" s="11"/>
      <c r="Z2972" s="11"/>
    </row>
    <row r="2973" spans="21:26" ht="15.75">
      <c r="U2973" s="11"/>
      <c r="V2973" s="11"/>
      <c r="W2973" s="11"/>
      <c r="X2973" s="11"/>
      <c r="Y2973" s="11"/>
      <c r="Z2973" s="11"/>
    </row>
    <row r="2974" spans="21:26" ht="15.75">
      <c r="U2974" s="11"/>
      <c r="V2974" s="11"/>
      <c r="W2974" s="11"/>
      <c r="X2974" s="11"/>
      <c r="Y2974" s="11"/>
      <c r="Z2974" s="11"/>
    </row>
    <row r="2975" spans="21:26" ht="15.75">
      <c r="U2975" s="11"/>
      <c r="V2975" s="11"/>
      <c r="W2975" s="11"/>
      <c r="X2975" s="11"/>
      <c r="Y2975" s="11"/>
      <c r="Z2975" s="11"/>
    </row>
    <row r="2976" spans="21:26" ht="15.75">
      <c r="U2976" s="11"/>
      <c r="V2976" s="11"/>
      <c r="W2976" s="11"/>
      <c r="X2976" s="11"/>
      <c r="Y2976" s="11"/>
      <c r="Z2976" s="11"/>
    </row>
    <row r="2977" spans="21:26" ht="15.75">
      <c r="U2977" s="11"/>
      <c r="V2977" s="11"/>
      <c r="W2977" s="11"/>
      <c r="X2977" s="11"/>
      <c r="Y2977" s="11"/>
      <c r="Z2977" s="11"/>
    </row>
    <row r="2978" spans="21:26" ht="15.75">
      <c r="U2978" s="11"/>
      <c r="V2978" s="11"/>
      <c r="W2978" s="11"/>
      <c r="X2978" s="11"/>
      <c r="Y2978" s="11"/>
      <c r="Z2978" s="11"/>
    </row>
    <row r="2979" spans="21:26" ht="15.75">
      <c r="U2979" s="11"/>
      <c r="V2979" s="11"/>
      <c r="W2979" s="11"/>
      <c r="X2979" s="11"/>
      <c r="Y2979" s="11"/>
      <c r="Z2979" s="11"/>
    </row>
    <row r="2980" spans="21:26" ht="15.75">
      <c r="U2980" s="11"/>
      <c r="V2980" s="11"/>
      <c r="W2980" s="11"/>
      <c r="X2980" s="11"/>
      <c r="Y2980" s="11"/>
      <c r="Z2980" s="11"/>
    </row>
    <row r="2981" spans="21:26" ht="15.75">
      <c r="U2981" s="11"/>
      <c r="V2981" s="11"/>
      <c r="W2981" s="11"/>
      <c r="X2981" s="11"/>
      <c r="Y2981" s="11"/>
      <c r="Z2981" s="11"/>
    </row>
    <row r="2982" spans="21:26" ht="15.75">
      <c r="U2982" s="11"/>
      <c r="V2982" s="11"/>
      <c r="W2982" s="11"/>
      <c r="X2982" s="11"/>
      <c r="Y2982" s="11"/>
      <c r="Z2982" s="11"/>
    </row>
    <row r="2983" spans="21:26" ht="15.75">
      <c r="U2983" s="11"/>
      <c r="V2983" s="11"/>
      <c r="W2983" s="11"/>
      <c r="X2983" s="11"/>
      <c r="Y2983" s="11"/>
      <c r="Z2983" s="11"/>
    </row>
    <row r="2984" spans="21:26" ht="15.75">
      <c r="U2984" s="11"/>
      <c r="V2984" s="11"/>
      <c r="W2984" s="11"/>
      <c r="X2984" s="11"/>
      <c r="Y2984" s="11"/>
      <c r="Z2984" s="11"/>
    </row>
    <row r="2985" spans="21:26" ht="15.75">
      <c r="U2985" s="11"/>
      <c r="V2985" s="11"/>
      <c r="W2985" s="11"/>
      <c r="X2985" s="11"/>
      <c r="Y2985" s="11"/>
      <c r="Z2985" s="11"/>
    </row>
    <row r="2986" spans="21:26" ht="15.75">
      <c r="U2986" s="11"/>
      <c r="V2986" s="11"/>
      <c r="W2986" s="11"/>
      <c r="X2986" s="11"/>
      <c r="Y2986" s="11"/>
      <c r="Z2986" s="11"/>
    </row>
    <row r="2987" spans="21:26" ht="15.75">
      <c r="U2987" s="11"/>
      <c r="V2987" s="11"/>
      <c r="W2987" s="11"/>
      <c r="X2987" s="11"/>
      <c r="Y2987" s="11"/>
      <c r="Z2987" s="11"/>
    </row>
    <row r="2988" spans="21:26" ht="15.75">
      <c r="U2988" s="11"/>
      <c r="V2988" s="11"/>
      <c r="W2988" s="11"/>
      <c r="X2988" s="11"/>
      <c r="Y2988" s="11"/>
      <c r="Z2988" s="11"/>
    </row>
    <row r="2989" spans="21:26" ht="15.75">
      <c r="U2989" s="11"/>
      <c r="V2989" s="11"/>
      <c r="W2989" s="11"/>
      <c r="X2989" s="11"/>
      <c r="Y2989" s="11"/>
      <c r="Z2989" s="11"/>
    </row>
    <row r="2990" spans="21:26" ht="15.75">
      <c r="U2990" s="11"/>
      <c r="V2990" s="11"/>
      <c r="W2990" s="11"/>
      <c r="X2990" s="11"/>
      <c r="Y2990" s="11"/>
      <c r="Z2990" s="11"/>
    </row>
    <row r="2991" spans="21:26" ht="15.75">
      <c r="U2991" s="11"/>
      <c r="V2991" s="11"/>
      <c r="W2991" s="11"/>
      <c r="X2991" s="11"/>
      <c r="Y2991" s="11"/>
      <c r="Z2991" s="11"/>
    </row>
    <row r="2992" spans="21:26" ht="15.75">
      <c r="U2992" s="11"/>
      <c r="V2992" s="11"/>
      <c r="W2992" s="11"/>
      <c r="X2992" s="11"/>
      <c r="Y2992" s="11"/>
      <c r="Z2992" s="11"/>
    </row>
    <row r="2993" spans="21:26" ht="15.75">
      <c r="U2993" s="11"/>
      <c r="V2993" s="11"/>
      <c r="W2993" s="11"/>
      <c r="X2993" s="11"/>
      <c r="Y2993" s="11"/>
      <c r="Z2993" s="11"/>
    </row>
    <row r="2994" spans="21:26" ht="15.75">
      <c r="U2994" s="11"/>
      <c r="V2994" s="11"/>
      <c r="W2994" s="11"/>
      <c r="X2994" s="11"/>
      <c r="Y2994" s="11"/>
      <c r="Z2994" s="11"/>
    </row>
    <row r="2995" spans="21:26" ht="15.75">
      <c r="U2995" s="11"/>
      <c r="V2995" s="11"/>
      <c r="W2995" s="11"/>
      <c r="X2995" s="11"/>
      <c r="Y2995" s="11"/>
      <c r="Z2995" s="11"/>
    </row>
    <row r="2996" spans="21:26" ht="15.75">
      <c r="U2996" s="11"/>
      <c r="V2996" s="11"/>
      <c r="W2996" s="11"/>
      <c r="X2996" s="11"/>
      <c r="Y2996" s="11"/>
      <c r="Z2996" s="11"/>
    </row>
    <row r="2997" spans="21:26" ht="15.75">
      <c r="U2997" s="11"/>
      <c r="V2997" s="11"/>
      <c r="W2997" s="11"/>
      <c r="X2997" s="11"/>
      <c r="Y2997" s="11"/>
      <c r="Z2997" s="11"/>
    </row>
    <row r="2998" spans="21:26" ht="15.75">
      <c r="U2998" s="11"/>
      <c r="V2998" s="11"/>
      <c r="W2998" s="11"/>
      <c r="X2998" s="11"/>
      <c r="Y2998" s="11"/>
      <c r="Z2998" s="11"/>
    </row>
    <row r="2999" spans="21:26" ht="15.75">
      <c r="U2999" s="11"/>
      <c r="V2999" s="11"/>
      <c r="W2999" s="11"/>
      <c r="X2999" s="11"/>
      <c r="Y2999" s="11"/>
      <c r="Z2999" s="11"/>
    </row>
    <row r="3000" spans="21:26" ht="15.75">
      <c r="U3000" s="11"/>
      <c r="V3000" s="11"/>
      <c r="W3000" s="11"/>
      <c r="X3000" s="11"/>
      <c r="Y3000" s="11"/>
      <c r="Z3000" s="11"/>
    </row>
    <row r="3001" spans="21:26" ht="15.75">
      <c r="U3001" s="11"/>
      <c r="V3001" s="11"/>
      <c r="W3001" s="11"/>
      <c r="X3001" s="11"/>
      <c r="Y3001" s="11"/>
      <c r="Z3001" s="11"/>
    </row>
    <row r="3002" spans="21:26" ht="15.75">
      <c r="U3002" s="11"/>
      <c r="V3002" s="11"/>
      <c r="W3002" s="11"/>
      <c r="X3002" s="11"/>
      <c r="Y3002" s="11"/>
      <c r="Z3002" s="11"/>
    </row>
    <row r="3003" spans="21:26" ht="15.75">
      <c r="U3003" s="11"/>
      <c r="V3003" s="11"/>
      <c r="W3003" s="11"/>
      <c r="X3003" s="11"/>
      <c r="Y3003" s="11"/>
      <c r="Z3003" s="11"/>
    </row>
    <row r="3004" spans="21:26" ht="15.75">
      <c r="U3004" s="11"/>
      <c r="V3004" s="11"/>
      <c r="W3004" s="11"/>
      <c r="X3004" s="11"/>
      <c r="Y3004" s="11"/>
      <c r="Z3004" s="11"/>
    </row>
    <row r="3005" spans="21:26" ht="15.75">
      <c r="U3005" s="11"/>
      <c r="V3005" s="11"/>
      <c r="W3005" s="11"/>
      <c r="X3005" s="11"/>
      <c r="Y3005" s="11"/>
      <c r="Z3005" s="11"/>
    </row>
    <row r="3006" spans="21:26" ht="15.75">
      <c r="U3006" s="11"/>
      <c r="V3006" s="11"/>
      <c r="W3006" s="11"/>
      <c r="X3006" s="11"/>
      <c r="Y3006" s="11"/>
      <c r="Z3006" s="11"/>
    </row>
    <row r="3007" spans="21:26" ht="15.75">
      <c r="U3007" s="11"/>
      <c r="V3007" s="11"/>
      <c r="W3007" s="11"/>
      <c r="X3007" s="11"/>
      <c r="Y3007" s="11"/>
      <c r="Z3007" s="11"/>
    </row>
    <row r="3008" spans="21:26" ht="15.75">
      <c r="U3008" s="11"/>
      <c r="V3008" s="11"/>
      <c r="W3008" s="11"/>
      <c r="X3008" s="11"/>
      <c r="Y3008" s="11"/>
      <c r="Z3008" s="11"/>
    </row>
    <row r="3009" spans="21:26" ht="15.75">
      <c r="U3009" s="11"/>
      <c r="V3009" s="11"/>
      <c r="W3009" s="11"/>
      <c r="X3009" s="11"/>
      <c r="Y3009" s="11"/>
      <c r="Z3009" s="11"/>
    </row>
    <row r="3010" spans="21:26" ht="15.75">
      <c r="U3010" s="11"/>
      <c r="V3010" s="11"/>
      <c r="W3010" s="11"/>
      <c r="X3010" s="11"/>
      <c r="Y3010" s="11"/>
      <c r="Z3010" s="11"/>
    </row>
    <row r="3011" spans="21:26" ht="15.75">
      <c r="U3011" s="11"/>
      <c r="V3011" s="11"/>
      <c r="W3011" s="11"/>
      <c r="X3011" s="11"/>
      <c r="Y3011" s="11"/>
      <c r="Z3011" s="11"/>
    </row>
    <row r="3012" spans="21:26" ht="15.75">
      <c r="U3012" s="11"/>
      <c r="V3012" s="11"/>
      <c r="W3012" s="11"/>
      <c r="X3012" s="11"/>
      <c r="Y3012" s="11"/>
      <c r="Z3012" s="11"/>
    </row>
    <row r="3013" spans="21:26" ht="15.75">
      <c r="U3013" s="11"/>
      <c r="V3013" s="11"/>
      <c r="W3013" s="11"/>
      <c r="X3013" s="11"/>
      <c r="Y3013" s="11"/>
      <c r="Z3013" s="11"/>
    </row>
    <row r="3014" spans="21:26" ht="15.75">
      <c r="U3014" s="11"/>
      <c r="V3014" s="11"/>
      <c r="W3014" s="11"/>
      <c r="X3014" s="11"/>
      <c r="Y3014" s="11"/>
      <c r="Z3014" s="11"/>
    </row>
    <row r="3015" spans="21:26" ht="15.75">
      <c r="U3015" s="11"/>
      <c r="V3015" s="11"/>
      <c r="W3015" s="11"/>
      <c r="X3015" s="11"/>
      <c r="Y3015" s="11"/>
      <c r="Z3015" s="11"/>
    </row>
    <row r="3016" spans="21:26" ht="15.75">
      <c r="U3016" s="11"/>
      <c r="V3016" s="11"/>
      <c r="W3016" s="11"/>
      <c r="X3016" s="11"/>
      <c r="Y3016" s="11"/>
      <c r="Z3016" s="11"/>
    </row>
    <row r="3017" spans="21:26" ht="15.75">
      <c r="U3017" s="11"/>
      <c r="V3017" s="11"/>
      <c r="W3017" s="11"/>
      <c r="X3017" s="11"/>
      <c r="Y3017" s="11"/>
      <c r="Z3017" s="11"/>
    </row>
    <row r="3018" spans="21:26" ht="15.75">
      <c r="U3018" s="11"/>
      <c r="V3018" s="11"/>
      <c r="W3018" s="11"/>
      <c r="X3018" s="11"/>
      <c r="Y3018" s="11"/>
      <c r="Z3018" s="11"/>
    </row>
    <row r="3019" spans="21:26" ht="15.75">
      <c r="U3019" s="11"/>
      <c r="V3019" s="11"/>
      <c r="W3019" s="11"/>
      <c r="X3019" s="11"/>
      <c r="Y3019" s="11"/>
      <c r="Z3019" s="11"/>
    </row>
    <row r="3020" spans="21:26" ht="15.75">
      <c r="U3020" s="11"/>
      <c r="V3020" s="11"/>
      <c r="W3020" s="11"/>
      <c r="X3020" s="11"/>
      <c r="Y3020" s="11"/>
      <c r="Z3020" s="11"/>
    </row>
    <row r="3021" spans="21:26" ht="15.75">
      <c r="U3021" s="11"/>
      <c r="V3021" s="11"/>
      <c r="W3021" s="11"/>
      <c r="X3021" s="11"/>
      <c r="Y3021" s="11"/>
      <c r="Z3021" s="11"/>
    </row>
    <row r="3022" spans="21:26" ht="15.75">
      <c r="U3022" s="11"/>
      <c r="V3022" s="11"/>
      <c r="W3022" s="11"/>
      <c r="X3022" s="11"/>
      <c r="Y3022" s="11"/>
      <c r="Z3022" s="11"/>
    </row>
    <row r="3023" spans="21:26" ht="15.75">
      <c r="U3023" s="11"/>
      <c r="V3023" s="11"/>
      <c r="W3023" s="11"/>
      <c r="X3023" s="11"/>
      <c r="Y3023" s="11"/>
      <c r="Z3023" s="11"/>
    </row>
    <row r="3024" spans="21:26" ht="15.75">
      <c r="U3024" s="11"/>
      <c r="V3024" s="11"/>
      <c r="W3024" s="11"/>
      <c r="X3024" s="11"/>
      <c r="Y3024" s="11"/>
      <c r="Z3024" s="11"/>
    </row>
    <row r="3025" spans="21:26" ht="15.75">
      <c r="U3025" s="11"/>
      <c r="V3025" s="11"/>
      <c r="W3025" s="11"/>
      <c r="X3025" s="11"/>
      <c r="Y3025" s="11"/>
      <c r="Z3025" s="11"/>
    </row>
    <row r="3026" spans="21:26" ht="15.75">
      <c r="U3026" s="11"/>
      <c r="V3026" s="11"/>
      <c r="W3026" s="11"/>
      <c r="X3026" s="11"/>
      <c r="Y3026" s="11"/>
      <c r="Z3026" s="11"/>
    </row>
    <row r="3027" spans="21:26" ht="15.75">
      <c r="U3027" s="11"/>
      <c r="V3027" s="11"/>
      <c r="W3027" s="11"/>
      <c r="X3027" s="11"/>
      <c r="Y3027" s="11"/>
      <c r="Z3027" s="11"/>
    </row>
    <row r="3028" spans="21:26" ht="15.75">
      <c r="U3028" s="11"/>
      <c r="V3028" s="11"/>
      <c r="W3028" s="11"/>
      <c r="X3028" s="11"/>
      <c r="Y3028" s="11"/>
      <c r="Z3028" s="11"/>
    </row>
    <row r="3029" spans="21:26" ht="15.75">
      <c r="U3029" s="11"/>
      <c r="V3029" s="11"/>
      <c r="W3029" s="11"/>
      <c r="X3029" s="11"/>
      <c r="Y3029" s="11"/>
      <c r="Z3029" s="11"/>
    </row>
    <row r="3030" spans="21:26" ht="15.75">
      <c r="U3030" s="11"/>
      <c r="V3030" s="11"/>
      <c r="W3030" s="11"/>
      <c r="X3030" s="11"/>
      <c r="Y3030" s="11"/>
      <c r="Z3030" s="11"/>
    </row>
    <row r="3031" spans="21:26" ht="15.75">
      <c r="U3031" s="11"/>
      <c r="V3031" s="11"/>
      <c r="W3031" s="11"/>
      <c r="X3031" s="11"/>
      <c r="Y3031" s="11"/>
      <c r="Z3031" s="11"/>
    </row>
    <row r="3032" spans="21:26" ht="15.75">
      <c r="U3032" s="11"/>
      <c r="V3032" s="11"/>
      <c r="W3032" s="11"/>
      <c r="X3032" s="11"/>
      <c r="Y3032" s="11"/>
      <c r="Z3032" s="11"/>
    </row>
    <row r="3033" spans="21:26" ht="15.75">
      <c r="U3033" s="11"/>
      <c r="V3033" s="11"/>
      <c r="W3033" s="11"/>
      <c r="X3033" s="11"/>
      <c r="Y3033" s="11"/>
      <c r="Z3033" s="11"/>
    </row>
    <row r="3034" spans="21:26" ht="15.75">
      <c r="U3034" s="11"/>
      <c r="V3034" s="11"/>
      <c r="W3034" s="11"/>
      <c r="X3034" s="11"/>
      <c r="Y3034" s="11"/>
      <c r="Z3034" s="11"/>
    </row>
    <row r="3035" spans="21:26" ht="15.75">
      <c r="U3035" s="11"/>
      <c r="V3035" s="11"/>
      <c r="W3035" s="11"/>
      <c r="X3035" s="11"/>
      <c r="Y3035" s="11"/>
      <c r="Z3035" s="11"/>
    </row>
    <row r="3036" spans="21:26" ht="15.75">
      <c r="U3036" s="11"/>
      <c r="V3036" s="11"/>
      <c r="W3036" s="11"/>
      <c r="X3036" s="11"/>
      <c r="Y3036" s="11"/>
      <c r="Z3036" s="11"/>
    </row>
    <row r="3037" spans="21:26" ht="15.75">
      <c r="U3037" s="11"/>
      <c r="V3037" s="11"/>
      <c r="W3037" s="11"/>
      <c r="X3037" s="11"/>
      <c r="Y3037" s="11"/>
      <c r="Z3037" s="11"/>
    </row>
    <row r="3038" spans="21:26" ht="15.75">
      <c r="U3038" s="11"/>
      <c r="V3038" s="11"/>
      <c r="W3038" s="11"/>
      <c r="X3038" s="11"/>
      <c r="Y3038" s="11"/>
      <c r="Z3038" s="11"/>
    </row>
    <row r="3039" spans="21:26" ht="15.75">
      <c r="U3039" s="11"/>
      <c r="V3039" s="11"/>
      <c r="W3039" s="11"/>
      <c r="X3039" s="11"/>
      <c r="Y3039" s="11"/>
      <c r="Z3039" s="11"/>
    </row>
    <row r="3040" spans="21:26" ht="15.75">
      <c r="U3040" s="11"/>
      <c r="V3040" s="11"/>
      <c r="W3040" s="11"/>
      <c r="X3040" s="11"/>
      <c r="Y3040" s="11"/>
      <c r="Z3040" s="11"/>
    </row>
    <row r="3041" spans="21:26" ht="15.75">
      <c r="U3041" s="11"/>
      <c r="V3041" s="11"/>
      <c r="W3041" s="11"/>
      <c r="X3041" s="11"/>
      <c r="Y3041" s="11"/>
      <c r="Z3041" s="11"/>
    </row>
    <row r="3042" spans="21:26" ht="15.75">
      <c r="U3042" s="11"/>
      <c r="V3042" s="11"/>
      <c r="W3042" s="11"/>
      <c r="X3042" s="11"/>
      <c r="Y3042" s="11"/>
      <c r="Z3042" s="11"/>
    </row>
    <row r="3043" spans="21:26" ht="15.75">
      <c r="U3043" s="11"/>
      <c r="V3043" s="11"/>
      <c r="W3043" s="11"/>
      <c r="X3043" s="11"/>
      <c r="Y3043" s="11"/>
      <c r="Z3043" s="11"/>
    </row>
    <row r="3044" spans="21:26" ht="15.75">
      <c r="U3044" s="11"/>
      <c r="V3044" s="11"/>
      <c r="W3044" s="11"/>
      <c r="X3044" s="11"/>
      <c r="Y3044" s="11"/>
      <c r="Z3044" s="11"/>
    </row>
    <row r="3045" spans="21:26" ht="15.75">
      <c r="U3045" s="11"/>
      <c r="V3045" s="11"/>
      <c r="W3045" s="11"/>
      <c r="X3045" s="11"/>
      <c r="Y3045" s="11"/>
      <c r="Z3045" s="11"/>
    </row>
    <row r="3046" spans="21:26" ht="15.75">
      <c r="U3046" s="11"/>
      <c r="V3046" s="11"/>
      <c r="W3046" s="11"/>
      <c r="X3046" s="11"/>
      <c r="Y3046" s="11"/>
      <c r="Z3046" s="11"/>
    </row>
    <row r="3047" spans="21:26" ht="15.75">
      <c r="U3047" s="11"/>
      <c r="V3047" s="11"/>
      <c r="W3047" s="11"/>
      <c r="X3047" s="11"/>
      <c r="Y3047" s="11"/>
      <c r="Z3047" s="11"/>
    </row>
    <row r="3048" spans="21:26" ht="15.75">
      <c r="U3048" s="11"/>
      <c r="V3048" s="11"/>
      <c r="W3048" s="11"/>
      <c r="X3048" s="11"/>
      <c r="Y3048" s="11"/>
      <c r="Z3048" s="11"/>
    </row>
    <row r="3049" spans="21:26" ht="15.75">
      <c r="U3049" s="11"/>
      <c r="V3049" s="11"/>
      <c r="W3049" s="11"/>
      <c r="X3049" s="11"/>
      <c r="Y3049" s="11"/>
      <c r="Z3049" s="11"/>
    </row>
    <row r="3050" spans="21:26" ht="15.75">
      <c r="U3050" s="11"/>
      <c r="V3050" s="11"/>
      <c r="W3050" s="11"/>
      <c r="X3050" s="11"/>
      <c r="Y3050" s="11"/>
      <c r="Z3050" s="11"/>
    </row>
    <row r="3051" spans="21:26" ht="15.75">
      <c r="U3051" s="11"/>
      <c r="V3051" s="11"/>
      <c r="W3051" s="11"/>
      <c r="X3051" s="11"/>
      <c r="Y3051" s="11"/>
      <c r="Z3051" s="11"/>
    </row>
    <row r="3052" spans="21:26" ht="15.75">
      <c r="U3052" s="11"/>
      <c r="V3052" s="11"/>
      <c r="W3052" s="11"/>
      <c r="X3052" s="11"/>
      <c r="Y3052" s="11"/>
      <c r="Z3052" s="11"/>
    </row>
    <row r="3053" spans="21:26" ht="15.75">
      <c r="U3053" s="11"/>
      <c r="V3053" s="11"/>
      <c r="W3053" s="11"/>
      <c r="X3053" s="11"/>
      <c r="Y3053" s="11"/>
      <c r="Z3053" s="11"/>
    </row>
    <row r="3054" spans="21:26" ht="15.75">
      <c r="U3054" s="11"/>
      <c r="V3054" s="11"/>
      <c r="W3054" s="11"/>
      <c r="X3054" s="11"/>
      <c r="Y3054" s="11"/>
      <c r="Z3054" s="11"/>
    </row>
    <row r="3055" spans="21:26" ht="15.75">
      <c r="U3055" s="11"/>
      <c r="V3055" s="11"/>
      <c r="W3055" s="11"/>
      <c r="X3055" s="11"/>
      <c r="Y3055" s="11"/>
      <c r="Z3055" s="11"/>
    </row>
    <row r="3056" spans="21:26" ht="15.75">
      <c r="U3056" s="11"/>
      <c r="V3056" s="11"/>
      <c r="W3056" s="11"/>
      <c r="X3056" s="11"/>
      <c r="Y3056" s="11"/>
      <c r="Z3056" s="11"/>
    </row>
    <row r="3057" spans="21:26" ht="15.75">
      <c r="U3057" s="11"/>
      <c r="V3057" s="11"/>
      <c r="W3057" s="11"/>
      <c r="X3057" s="11"/>
      <c r="Y3057" s="11"/>
      <c r="Z3057" s="11"/>
    </row>
    <row r="3058" spans="21:26" ht="15.75">
      <c r="U3058" s="11"/>
      <c r="V3058" s="11"/>
      <c r="W3058" s="11"/>
      <c r="X3058" s="11"/>
      <c r="Y3058" s="11"/>
      <c r="Z3058" s="11"/>
    </row>
    <row r="3059" spans="21:26" ht="15.75">
      <c r="U3059" s="11"/>
      <c r="V3059" s="11"/>
      <c r="W3059" s="11"/>
      <c r="X3059" s="11"/>
      <c r="Y3059" s="11"/>
      <c r="Z3059" s="11"/>
    </row>
    <row r="3060" spans="21:26" ht="15.75">
      <c r="U3060" s="11"/>
      <c r="V3060" s="11"/>
      <c r="W3060" s="11"/>
      <c r="X3060" s="11"/>
      <c r="Y3060" s="11"/>
      <c r="Z3060" s="11"/>
    </row>
    <row r="3061" spans="21:26" ht="15.75">
      <c r="U3061" s="11"/>
      <c r="V3061" s="11"/>
      <c r="W3061" s="11"/>
      <c r="X3061" s="11"/>
      <c r="Y3061" s="11"/>
      <c r="Z3061" s="11"/>
    </row>
    <row r="3062" spans="21:26" ht="15.75">
      <c r="U3062" s="11"/>
      <c r="V3062" s="11"/>
      <c r="W3062" s="11"/>
      <c r="X3062" s="11"/>
      <c r="Y3062" s="11"/>
      <c r="Z3062" s="11"/>
    </row>
    <row r="3063" spans="21:26" ht="15.75">
      <c r="U3063" s="11"/>
      <c r="V3063" s="11"/>
      <c r="W3063" s="11"/>
      <c r="X3063" s="11"/>
      <c r="Y3063" s="11"/>
      <c r="Z3063" s="11"/>
    </row>
    <row r="3064" spans="21:26" ht="15.75">
      <c r="U3064" s="11"/>
      <c r="V3064" s="11"/>
      <c r="W3064" s="11"/>
      <c r="X3064" s="11"/>
      <c r="Y3064" s="11"/>
      <c r="Z3064" s="11"/>
    </row>
    <row r="3065" spans="21:26" ht="15.75">
      <c r="U3065" s="11"/>
      <c r="V3065" s="11"/>
      <c r="W3065" s="11"/>
      <c r="X3065" s="11"/>
      <c r="Y3065" s="11"/>
      <c r="Z3065" s="11"/>
    </row>
    <row r="3066" spans="21:26" ht="15.75">
      <c r="U3066" s="11"/>
      <c r="V3066" s="11"/>
      <c r="W3066" s="11"/>
      <c r="X3066" s="11"/>
      <c r="Y3066" s="11"/>
      <c r="Z3066" s="11"/>
    </row>
    <row r="3067" spans="21:26" ht="15.75">
      <c r="U3067" s="11"/>
      <c r="V3067" s="11"/>
      <c r="W3067" s="11"/>
      <c r="X3067" s="11"/>
      <c r="Y3067" s="11"/>
      <c r="Z3067" s="11"/>
    </row>
    <row r="3068" spans="21:26" ht="15.75">
      <c r="U3068" s="11"/>
      <c r="V3068" s="11"/>
      <c r="W3068" s="11"/>
      <c r="X3068" s="11"/>
      <c r="Y3068" s="11"/>
      <c r="Z3068" s="11"/>
    </row>
    <row r="3069" spans="21:26" ht="15.75">
      <c r="U3069" s="11"/>
      <c r="V3069" s="11"/>
      <c r="W3069" s="11"/>
      <c r="X3069" s="11"/>
      <c r="Y3069" s="11"/>
      <c r="Z3069" s="11"/>
    </row>
    <row r="3070" spans="21:26" ht="15.75">
      <c r="U3070" s="11"/>
      <c r="V3070" s="11"/>
      <c r="W3070" s="11"/>
      <c r="X3070" s="11"/>
      <c r="Y3070" s="11"/>
      <c r="Z3070" s="11"/>
    </row>
    <row r="3071" spans="21:26" ht="15.75">
      <c r="U3071" s="11"/>
      <c r="V3071" s="11"/>
      <c r="W3071" s="11"/>
      <c r="X3071" s="11"/>
      <c r="Y3071" s="11"/>
      <c r="Z3071" s="11"/>
    </row>
    <row r="3072" spans="21:26" ht="15.75">
      <c r="U3072" s="11"/>
      <c r="V3072" s="11"/>
      <c r="W3072" s="11"/>
      <c r="X3072" s="11"/>
      <c r="Y3072" s="11"/>
      <c r="Z3072" s="11"/>
    </row>
    <row r="3073" spans="21:26" ht="15.75">
      <c r="U3073" s="11"/>
      <c r="V3073" s="11"/>
      <c r="W3073" s="11"/>
      <c r="X3073" s="11"/>
      <c r="Y3073" s="11"/>
      <c r="Z3073" s="11"/>
    </row>
    <row r="3074" spans="21:26" ht="15.75">
      <c r="U3074" s="11"/>
      <c r="V3074" s="11"/>
      <c r="W3074" s="11"/>
      <c r="X3074" s="11"/>
      <c r="Y3074" s="11"/>
      <c r="Z3074" s="11"/>
    </row>
    <row r="3075" spans="21:26" ht="15.75">
      <c r="U3075" s="11"/>
      <c r="V3075" s="11"/>
      <c r="W3075" s="11"/>
      <c r="X3075" s="11"/>
      <c r="Y3075" s="11"/>
      <c r="Z3075" s="11"/>
    </row>
    <row r="3076" spans="21:26" ht="15.75">
      <c r="U3076" s="11"/>
      <c r="V3076" s="11"/>
      <c r="W3076" s="11"/>
      <c r="X3076" s="11"/>
      <c r="Y3076" s="11"/>
      <c r="Z3076" s="11"/>
    </row>
    <row r="3077" spans="21:26" ht="15.75">
      <c r="U3077" s="11"/>
      <c r="V3077" s="11"/>
      <c r="W3077" s="11"/>
      <c r="X3077" s="11"/>
      <c r="Y3077" s="11"/>
      <c r="Z3077" s="11"/>
    </row>
    <row r="3078" spans="21:26" ht="15.75">
      <c r="U3078" s="11"/>
      <c r="V3078" s="11"/>
      <c r="W3078" s="11"/>
      <c r="X3078" s="11"/>
      <c r="Y3078" s="11"/>
      <c r="Z3078" s="11"/>
    </row>
    <row r="3079" spans="21:26" ht="15.75">
      <c r="U3079" s="11"/>
      <c r="V3079" s="11"/>
      <c r="W3079" s="11"/>
      <c r="X3079" s="11"/>
      <c r="Y3079" s="11"/>
      <c r="Z3079" s="11"/>
    </row>
    <row r="3080" spans="21:26" ht="15.75">
      <c r="U3080" s="11"/>
      <c r="V3080" s="11"/>
      <c r="W3080" s="11"/>
      <c r="X3080" s="11"/>
      <c r="Y3080" s="11"/>
      <c r="Z3080" s="11"/>
    </row>
    <row r="3081" spans="21:26" ht="15.75">
      <c r="U3081" s="11"/>
      <c r="V3081" s="11"/>
      <c r="W3081" s="11"/>
      <c r="X3081" s="11"/>
      <c r="Y3081" s="11"/>
      <c r="Z3081" s="11"/>
    </row>
    <row r="3082" spans="21:26" ht="15.75">
      <c r="U3082" s="11"/>
      <c r="V3082" s="11"/>
      <c r="W3082" s="11"/>
      <c r="X3082" s="11"/>
      <c r="Y3082" s="11"/>
      <c r="Z3082" s="11"/>
    </row>
    <row r="3083" spans="21:26" ht="15.75">
      <c r="U3083" s="11"/>
      <c r="V3083" s="11"/>
      <c r="W3083" s="11"/>
      <c r="X3083" s="11"/>
      <c r="Y3083" s="11"/>
      <c r="Z3083" s="11"/>
    </row>
    <row r="3084" spans="21:26" ht="15.75">
      <c r="U3084" s="11"/>
      <c r="V3084" s="11"/>
      <c r="W3084" s="11"/>
      <c r="X3084" s="11"/>
      <c r="Y3084" s="11"/>
      <c r="Z3084" s="11"/>
    </row>
    <row r="3085" spans="21:26" ht="15.75">
      <c r="U3085" s="11"/>
      <c r="V3085" s="11"/>
      <c r="W3085" s="11"/>
      <c r="X3085" s="11"/>
      <c r="Y3085" s="11"/>
      <c r="Z3085" s="11"/>
    </row>
    <row r="3086" spans="21:26" ht="15.75">
      <c r="U3086" s="11"/>
      <c r="V3086" s="11"/>
      <c r="W3086" s="11"/>
      <c r="X3086" s="11"/>
      <c r="Y3086" s="11"/>
      <c r="Z3086" s="11"/>
    </row>
    <row r="3087" spans="21:26" ht="15.75">
      <c r="U3087" s="11"/>
      <c r="V3087" s="11"/>
      <c r="W3087" s="11"/>
      <c r="X3087" s="11"/>
      <c r="Y3087" s="11"/>
      <c r="Z3087" s="11"/>
    </row>
    <row r="3088" spans="21:26" ht="15.75">
      <c r="U3088" s="11"/>
      <c r="V3088" s="11"/>
      <c r="W3088" s="11"/>
      <c r="X3088" s="11"/>
      <c r="Y3088" s="11"/>
      <c r="Z3088" s="11"/>
    </row>
    <row r="3089" spans="21:26" ht="15.75">
      <c r="U3089" s="11"/>
      <c r="V3089" s="11"/>
      <c r="W3089" s="11"/>
      <c r="X3089" s="11"/>
      <c r="Y3089" s="11"/>
      <c r="Z3089" s="11"/>
    </row>
    <row r="3090" spans="21:26" ht="15.75">
      <c r="U3090" s="11"/>
      <c r="V3090" s="11"/>
      <c r="W3090" s="11"/>
      <c r="X3090" s="11"/>
      <c r="Y3090" s="11"/>
      <c r="Z3090" s="11"/>
    </row>
    <row r="3091" spans="21:26" ht="15.75">
      <c r="U3091" s="11"/>
      <c r="V3091" s="11"/>
      <c r="W3091" s="11"/>
      <c r="X3091" s="11"/>
      <c r="Y3091" s="11"/>
      <c r="Z3091" s="11"/>
    </row>
    <row r="3092" spans="21:26" ht="15.75">
      <c r="U3092" s="11"/>
      <c r="V3092" s="11"/>
      <c r="W3092" s="11"/>
      <c r="X3092" s="11"/>
      <c r="Y3092" s="11"/>
      <c r="Z3092" s="11"/>
    </row>
    <row r="3093" spans="21:26" ht="15.75">
      <c r="U3093" s="11"/>
      <c r="V3093" s="11"/>
      <c r="W3093" s="11"/>
      <c r="X3093" s="11"/>
      <c r="Y3093" s="11"/>
      <c r="Z3093" s="11"/>
    </row>
    <row r="3094" spans="21:26" ht="15.75">
      <c r="U3094" s="11"/>
      <c r="V3094" s="11"/>
      <c r="W3094" s="11"/>
      <c r="X3094" s="11"/>
      <c r="Y3094" s="11"/>
      <c r="Z3094" s="11"/>
    </row>
    <row r="3095" spans="21:26" ht="15.75">
      <c r="U3095" s="11"/>
      <c r="V3095" s="11"/>
      <c r="W3095" s="11"/>
      <c r="X3095" s="11"/>
      <c r="Y3095" s="11"/>
      <c r="Z3095" s="11"/>
    </row>
    <row r="3096" spans="21:26" ht="15.75">
      <c r="U3096" s="11"/>
      <c r="V3096" s="11"/>
      <c r="W3096" s="11"/>
      <c r="X3096" s="11"/>
      <c r="Y3096" s="11"/>
      <c r="Z3096" s="11"/>
    </row>
    <row r="3097" spans="21:26" ht="15.75">
      <c r="U3097" s="11"/>
      <c r="V3097" s="11"/>
      <c r="W3097" s="11"/>
      <c r="X3097" s="11"/>
      <c r="Y3097" s="11"/>
      <c r="Z3097" s="11"/>
    </row>
    <row r="3098" spans="21:26" ht="15.75">
      <c r="U3098" s="11"/>
      <c r="V3098" s="11"/>
      <c r="W3098" s="11"/>
      <c r="X3098" s="11"/>
      <c r="Y3098" s="11"/>
      <c r="Z3098" s="11"/>
    </row>
    <row r="3099" spans="21:26" ht="15.75">
      <c r="U3099" s="11"/>
      <c r="V3099" s="11"/>
      <c r="W3099" s="11"/>
      <c r="X3099" s="11"/>
      <c r="Y3099" s="11"/>
      <c r="Z3099" s="11"/>
    </row>
    <row r="3100" spans="21:26" ht="15.75">
      <c r="U3100" s="11"/>
      <c r="V3100" s="11"/>
      <c r="W3100" s="11"/>
      <c r="X3100" s="11"/>
      <c r="Y3100" s="11"/>
      <c r="Z3100" s="11"/>
    </row>
    <row r="3101" spans="21:26" ht="15.75">
      <c r="U3101" s="11"/>
      <c r="V3101" s="11"/>
      <c r="W3101" s="11"/>
      <c r="X3101" s="11"/>
      <c r="Y3101" s="11"/>
      <c r="Z3101" s="11"/>
    </row>
    <row r="3102" spans="21:26" ht="15.75">
      <c r="U3102" s="11"/>
      <c r="V3102" s="11"/>
      <c r="W3102" s="11"/>
      <c r="X3102" s="11"/>
      <c r="Y3102" s="11"/>
      <c r="Z3102" s="11"/>
    </row>
    <row r="3103" spans="21:26" ht="15.75">
      <c r="U3103" s="11"/>
      <c r="V3103" s="11"/>
      <c r="W3103" s="11"/>
      <c r="X3103" s="11"/>
      <c r="Y3103" s="11"/>
      <c r="Z3103" s="11"/>
    </row>
    <row r="3104" spans="21:26" ht="15.75">
      <c r="U3104" s="11"/>
      <c r="V3104" s="11"/>
      <c r="W3104" s="11"/>
      <c r="X3104" s="11"/>
      <c r="Y3104" s="11"/>
      <c r="Z3104" s="11"/>
    </row>
    <row r="3105" spans="21:26" ht="15.75">
      <c r="U3105" s="11"/>
      <c r="V3105" s="11"/>
      <c r="W3105" s="11"/>
      <c r="X3105" s="11"/>
      <c r="Y3105" s="11"/>
      <c r="Z3105" s="11"/>
    </row>
    <row r="3106" spans="21:26" ht="15.75">
      <c r="U3106" s="11"/>
      <c r="V3106" s="11"/>
      <c r="W3106" s="11"/>
      <c r="X3106" s="11"/>
      <c r="Y3106" s="11"/>
      <c r="Z3106" s="11"/>
    </row>
    <row r="3107" spans="21:26" ht="15.75">
      <c r="U3107" s="11"/>
      <c r="V3107" s="11"/>
      <c r="W3107" s="11"/>
      <c r="X3107" s="11"/>
      <c r="Y3107" s="11"/>
      <c r="Z3107" s="11"/>
    </row>
    <row r="3108" spans="21:26" ht="15.75">
      <c r="U3108" s="11"/>
      <c r="V3108" s="11"/>
      <c r="W3108" s="11"/>
      <c r="X3108" s="11"/>
      <c r="Y3108" s="11"/>
      <c r="Z3108" s="11"/>
    </row>
    <row r="3109" spans="21:26" ht="15.75">
      <c r="U3109" s="11"/>
      <c r="V3109" s="11"/>
      <c r="W3109" s="11"/>
      <c r="X3109" s="11"/>
      <c r="Y3109" s="11"/>
      <c r="Z3109" s="11"/>
    </row>
    <row r="3110" spans="21:26" ht="15.75">
      <c r="U3110" s="11"/>
      <c r="V3110" s="11"/>
      <c r="W3110" s="11"/>
      <c r="X3110" s="11"/>
      <c r="Y3110" s="11"/>
      <c r="Z3110" s="11"/>
    </row>
    <row r="3111" spans="21:26" ht="15.75">
      <c r="U3111" s="11"/>
      <c r="V3111" s="11"/>
      <c r="W3111" s="11"/>
      <c r="X3111" s="11"/>
      <c r="Y3111" s="11"/>
      <c r="Z3111" s="11"/>
    </row>
    <row r="3112" spans="21:26" ht="15.75">
      <c r="U3112" s="11"/>
      <c r="V3112" s="11"/>
      <c r="W3112" s="11"/>
      <c r="X3112" s="11"/>
      <c r="Y3112" s="11"/>
      <c r="Z3112" s="11"/>
    </row>
    <row r="3113" spans="21:26" ht="15.75">
      <c r="U3113" s="11"/>
      <c r="V3113" s="11"/>
      <c r="W3113" s="11"/>
      <c r="X3113" s="11"/>
      <c r="Y3113" s="11"/>
      <c r="Z3113" s="11"/>
    </row>
    <row r="3114" spans="21:26" ht="15.75">
      <c r="U3114" s="11"/>
      <c r="V3114" s="11"/>
      <c r="W3114" s="11"/>
      <c r="X3114" s="11"/>
      <c r="Y3114" s="11"/>
      <c r="Z3114" s="11"/>
    </row>
    <row r="3115" spans="21:26" ht="15.75">
      <c r="U3115" s="11"/>
      <c r="V3115" s="11"/>
      <c r="W3115" s="11"/>
      <c r="X3115" s="11"/>
      <c r="Y3115" s="11"/>
      <c r="Z3115" s="11"/>
    </row>
    <row r="3116" spans="21:26" ht="15.75">
      <c r="U3116" s="11"/>
      <c r="V3116" s="11"/>
      <c r="W3116" s="11"/>
      <c r="X3116" s="11"/>
      <c r="Y3116" s="11"/>
      <c r="Z3116" s="11"/>
    </row>
    <row r="3117" spans="21:26" ht="15.75">
      <c r="U3117" s="11"/>
      <c r="V3117" s="11"/>
      <c r="W3117" s="11"/>
      <c r="X3117" s="11"/>
      <c r="Y3117" s="11"/>
      <c r="Z3117" s="11"/>
    </row>
    <row r="3118" spans="21:26" ht="15.75">
      <c r="U3118" s="11"/>
      <c r="V3118" s="11"/>
      <c r="W3118" s="11"/>
      <c r="X3118" s="11"/>
      <c r="Y3118" s="11"/>
      <c r="Z3118" s="11"/>
    </row>
    <row r="3119" spans="21:26" ht="15.75">
      <c r="U3119" s="11"/>
      <c r="V3119" s="11"/>
      <c r="W3119" s="11"/>
      <c r="X3119" s="11"/>
      <c r="Y3119" s="11"/>
      <c r="Z3119" s="11"/>
    </row>
    <row r="3120" spans="21:26" ht="15.75">
      <c r="U3120" s="11"/>
      <c r="V3120" s="11"/>
      <c r="W3120" s="11"/>
      <c r="X3120" s="11"/>
      <c r="Y3120" s="11"/>
      <c r="Z3120" s="11"/>
    </row>
    <row r="3121" spans="21:26" ht="15.75">
      <c r="U3121" s="11"/>
      <c r="V3121" s="11"/>
      <c r="W3121" s="11"/>
      <c r="X3121" s="11"/>
      <c r="Y3121" s="11"/>
      <c r="Z3121" s="11"/>
    </row>
    <row r="3122" spans="21:26" ht="15.75">
      <c r="U3122" s="11"/>
      <c r="V3122" s="11"/>
      <c r="W3122" s="11"/>
      <c r="X3122" s="11"/>
      <c r="Y3122" s="11"/>
      <c r="Z3122" s="11"/>
    </row>
    <row r="3123" spans="21:26" ht="15.75">
      <c r="U3123" s="11"/>
      <c r="V3123" s="11"/>
      <c r="W3123" s="11"/>
      <c r="X3123" s="11"/>
      <c r="Y3123" s="11"/>
      <c r="Z3123" s="11"/>
    </row>
    <row r="3124" spans="21:26" ht="15.75">
      <c r="U3124" s="11"/>
      <c r="V3124" s="11"/>
      <c r="W3124" s="11"/>
      <c r="X3124" s="11"/>
      <c r="Y3124" s="11"/>
      <c r="Z3124" s="11"/>
    </row>
    <row r="3125" spans="21:26" ht="15.75">
      <c r="U3125" s="11"/>
      <c r="V3125" s="11"/>
      <c r="W3125" s="11"/>
      <c r="X3125" s="11"/>
      <c r="Y3125" s="11"/>
      <c r="Z3125" s="11"/>
    </row>
    <row r="3126" spans="21:26" ht="15.75">
      <c r="U3126" s="11"/>
      <c r="V3126" s="11"/>
      <c r="W3126" s="11"/>
      <c r="X3126" s="11"/>
      <c r="Y3126" s="11"/>
      <c r="Z3126" s="11"/>
    </row>
    <row r="3127" spans="21:26" ht="15.75">
      <c r="U3127" s="11"/>
      <c r="V3127" s="11"/>
      <c r="W3127" s="11"/>
      <c r="X3127" s="11"/>
      <c r="Y3127" s="11"/>
      <c r="Z3127" s="11"/>
    </row>
    <row r="3128" spans="21:26" ht="15.75">
      <c r="U3128" s="11"/>
      <c r="V3128" s="11"/>
      <c r="W3128" s="11"/>
      <c r="X3128" s="11"/>
      <c r="Y3128" s="11"/>
      <c r="Z3128" s="11"/>
    </row>
    <row r="3129" spans="21:26" ht="15.75">
      <c r="U3129" s="11"/>
      <c r="V3129" s="11"/>
      <c r="W3129" s="11"/>
      <c r="X3129" s="11"/>
      <c r="Y3129" s="11"/>
      <c r="Z3129" s="11"/>
    </row>
    <row r="3130" spans="21:26" ht="15.75">
      <c r="U3130" s="11"/>
      <c r="V3130" s="11"/>
      <c r="W3130" s="11"/>
      <c r="X3130" s="11"/>
      <c r="Y3130" s="11"/>
      <c r="Z3130" s="11"/>
    </row>
    <row r="3131" spans="21:26" ht="15.75">
      <c r="U3131" s="11"/>
      <c r="V3131" s="11"/>
      <c r="W3131" s="11"/>
      <c r="X3131" s="11"/>
      <c r="Y3131" s="11"/>
      <c r="Z3131" s="11"/>
    </row>
    <row r="3132" spans="21:26" ht="15.75">
      <c r="U3132" s="11"/>
      <c r="V3132" s="11"/>
      <c r="W3132" s="11"/>
      <c r="X3132" s="11"/>
      <c r="Y3132" s="11"/>
      <c r="Z3132" s="11"/>
    </row>
    <row r="3133" spans="21:26" ht="15.75">
      <c r="U3133" s="11"/>
      <c r="V3133" s="11"/>
      <c r="W3133" s="11"/>
      <c r="X3133" s="11"/>
      <c r="Y3133" s="11"/>
      <c r="Z3133" s="11"/>
    </row>
    <row r="3134" spans="21:26" ht="15.75">
      <c r="U3134" s="11"/>
      <c r="V3134" s="11"/>
      <c r="W3134" s="11"/>
      <c r="X3134" s="11"/>
      <c r="Y3134" s="11"/>
      <c r="Z3134" s="11"/>
    </row>
    <row r="3135" spans="21:26" ht="15.75">
      <c r="U3135" s="11"/>
      <c r="V3135" s="11"/>
      <c r="W3135" s="11"/>
      <c r="X3135" s="11"/>
      <c r="Y3135" s="11"/>
      <c r="Z3135" s="11"/>
    </row>
    <row r="3136" spans="21:26" ht="15.75">
      <c r="U3136" s="11"/>
      <c r="V3136" s="11"/>
      <c r="W3136" s="11"/>
      <c r="X3136" s="11"/>
      <c r="Y3136" s="11"/>
      <c r="Z3136" s="11"/>
    </row>
    <row r="3137" spans="21:26" ht="15.75">
      <c r="U3137" s="11"/>
      <c r="V3137" s="11"/>
      <c r="W3137" s="11"/>
      <c r="X3137" s="11"/>
      <c r="Y3137" s="11"/>
      <c r="Z3137" s="11"/>
    </row>
    <row r="3138" spans="21:26" ht="15.75">
      <c r="U3138" s="11"/>
      <c r="V3138" s="11"/>
      <c r="W3138" s="11"/>
      <c r="X3138" s="11"/>
      <c r="Y3138" s="11"/>
      <c r="Z3138" s="11"/>
    </row>
    <row r="3139" spans="21:26" ht="15.75">
      <c r="U3139" s="11"/>
      <c r="V3139" s="11"/>
      <c r="W3139" s="11"/>
      <c r="X3139" s="11"/>
      <c r="Y3139" s="11"/>
      <c r="Z3139" s="11"/>
    </row>
    <row r="3140" spans="21:26" ht="15.75">
      <c r="U3140" s="11"/>
      <c r="V3140" s="11"/>
      <c r="W3140" s="11"/>
      <c r="X3140" s="11"/>
      <c r="Y3140" s="11"/>
      <c r="Z3140" s="11"/>
    </row>
    <row r="3141" spans="21:26" ht="15.75">
      <c r="U3141" s="11"/>
      <c r="V3141" s="11"/>
      <c r="W3141" s="11"/>
      <c r="X3141" s="11"/>
      <c r="Y3141" s="11"/>
      <c r="Z3141" s="11"/>
    </row>
    <row r="3142" spans="21:26" ht="15.75">
      <c r="U3142" s="11"/>
      <c r="V3142" s="11"/>
      <c r="W3142" s="11"/>
      <c r="X3142" s="11"/>
      <c r="Y3142" s="11"/>
      <c r="Z3142" s="11"/>
    </row>
    <row r="3143" spans="21:26" ht="15.75">
      <c r="U3143" s="11"/>
      <c r="V3143" s="11"/>
      <c r="W3143" s="11"/>
      <c r="X3143" s="11"/>
      <c r="Y3143" s="11"/>
      <c r="Z3143" s="11"/>
    </row>
    <row r="3144" spans="21:26" ht="15.75">
      <c r="U3144" s="11"/>
      <c r="V3144" s="11"/>
      <c r="W3144" s="11"/>
      <c r="X3144" s="11"/>
      <c r="Y3144" s="11"/>
      <c r="Z3144" s="11"/>
    </row>
    <row r="3145" spans="21:26" ht="15.75">
      <c r="U3145" s="11"/>
      <c r="V3145" s="11"/>
      <c r="W3145" s="11"/>
      <c r="X3145" s="11"/>
      <c r="Y3145" s="11"/>
      <c r="Z3145" s="11"/>
    </row>
    <row r="3146" spans="21:26" ht="15.75">
      <c r="U3146" s="11"/>
      <c r="V3146" s="11"/>
      <c r="W3146" s="11"/>
      <c r="X3146" s="11"/>
      <c r="Y3146" s="11"/>
      <c r="Z3146" s="11"/>
    </row>
    <row r="3147" spans="21:26" ht="15.75">
      <c r="U3147" s="11"/>
      <c r="V3147" s="11"/>
      <c r="W3147" s="11"/>
      <c r="X3147" s="11"/>
      <c r="Y3147" s="11"/>
      <c r="Z3147" s="11"/>
    </row>
    <row r="3148" spans="21:26" ht="15.75">
      <c r="U3148" s="11"/>
      <c r="V3148" s="11"/>
      <c r="W3148" s="11"/>
      <c r="X3148" s="11"/>
      <c r="Y3148" s="11"/>
      <c r="Z3148" s="11"/>
    </row>
    <row r="3149" spans="21:26" ht="15.75">
      <c r="U3149" s="11"/>
      <c r="V3149" s="11"/>
      <c r="W3149" s="11"/>
      <c r="X3149" s="11"/>
      <c r="Y3149" s="11"/>
      <c r="Z3149" s="11"/>
    </row>
    <row r="3150" spans="21:26" ht="15.75">
      <c r="U3150" s="11"/>
      <c r="V3150" s="11"/>
      <c r="W3150" s="11"/>
      <c r="X3150" s="11"/>
      <c r="Y3150" s="11"/>
      <c r="Z3150" s="11"/>
    </row>
    <row r="3151" spans="21:26" ht="15.75">
      <c r="U3151" s="11"/>
      <c r="V3151" s="11"/>
      <c r="W3151" s="11"/>
      <c r="X3151" s="11"/>
      <c r="Y3151" s="11"/>
      <c r="Z3151" s="11"/>
    </row>
    <row r="3152" spans="21:26" ht="15.75">
      <c r="U3152" s="11"/>
      <c r="V3152" s="11"/>
      <c r="W3152" s="11"/>
      <c r="X3152" s="11"/>
      <c r="Y3152" s="11"/>
      <c r="Z3152" s="11"/>
    </row>
    <row r="3153" spans="21:26" ht="15.75">
      <c r="U3153" s="11"/>
      <c r="V3153" s="11"/>
      <c r="W3153" s="11"/>
      <c r="X3153" s="11"/>
      <c r="Y3153" s="11"/>
      <c r="Z3153" s="11"/>
    </row>
    <row r="3154" spans="21:26" ht="15.75">
      <c r="U3154" s="11"/>
      <c r="V3154" s="11"/>
      <c r="W3154" s="11"/>
      <c r="X3154" s="11"/>
      <c r="Y3154" s="11"/>
      <c r="Z3154" s="11"/>
    </row>
    <row r="3155" spans="21:26" ht="15.75">
      <c r="U3155" s="11"/>
      <c r="V3155" s="11"/>
      <c r="W3155" s="11"/>
      <c r="X3155" s="11"/>
      <c r="Y3155" s="11"/>
      <c r="Z3155" s="11"/>
    </row>
    <row r="3156" spans="21:26" ht="15.75">
      <c r="U3156" s="11"/>
      <c r="V3156" s="11"/>
      <c r="W3156" s="11"/>
      <c r="X3156" s="11"/>
      <c r="Y3156" s="11"/>
      <c r="Z3156" s="11"/>
    </row>
    <row r="3157" spans="21:26" ht="15.75">
      <c r="U3157" s="11"/>
      <c r="V3157" s="11"/>
      <c r="W3157" s="11"/>
      <c r="X3157" s="11"/>
      <c r="Y3157" s="11"/>
      <c r="Z3157" s="11"/>
    </row>
    <row r="3158" spans="21:26" ht="15.75">
      <c r="U3158" s="11"/>
      <c r="V3158" s="11"/>
      <c r="W3158" s="11"/>
      <c r="X3158" s="11"/>
      <c r="Y3158" s="11"/>
      <c r="Z3158" s="11"/>
    </row>
    <row r="3159" spans="21:26" ht="15.75">
      <c r="U3159" s="11"/>
      <c r="V3159" s="11"/>
      <c r="W3159" s="11"/>
      <c r="X3159" s="11"/>
      <c r="Y3159" s="11"/>
      <c r="Z3159" s="11"/>
    </row>
    <row r="3160" spans="21:26" ht="15.75">
      <c r="U3160" s="11"/>
      <c r="V3160" s="11"/>
      <c r="W3160" s="11"/>
      <c r="X3160" s="11"/>
      <c r="Y3160" s="11"/>
      <c r="Z3160" s="11"/>
    </row>
    <row r="3161" spans="21:26" ht="15.75">
      <c r="U3161" s="11"/>
      <c r="V3161" s="11"/>
      <c r="W3161" s="11"/>
      <c r="X3161" s="11"/>
      <c r="Y3161" s="11"/>
      <c r="Z3161" s="11"/>
    </row>
    <row r="3162" spans="21:26" ht="15.75">
      <c r="U3162" s="11"/>
      <c r="V3162" s="11"/>
      <c r="W3162" s="11"/>
      <c r="X3162" s="11"/>
      <c r="Y3162" s="11"/>
      <c r="Z3162" s="11"/>
    </row>
    <row r="3163" spans="21:26" ht="15.75">
      <c r="U3163" s="11"/>
      <c r="V3163" s="11"/>
      <c r="W3163" s="11"/>
      <c r="X3163" s="11"/>
      <c r="Y3163" s="11"/>
      <c r="Z3163" s="11"/>
    </row>
    <row r="3164" spans="21:26" ht="15.75">
      <c r="U3164" s="11"/>
      <c r="V3164" s="11"/>
      <c r="W3164" s="11"/>
      <c r="X3164" s="11"/>
      <c r="Y3164" s="11"/>
      <c r="Z3164" s="11"/>
    </row>
    <row r="3165" spans="21:26" ht="15.75">
      <c r="U3165" s="11"/>
      <c r="V3165" s="11"/>
      <c r="W3165" s="11"/>
      <c r="X3165" s="11"/>
      <c r="Y3165" s="11"/>
      <c r="Z3165" s="11"/>
    </row>
    <row r="3166" spans="21:26" ht="15.75">
      <c r="U3166" s="11"/>
      <c r="V3166" s="11"/>
      <c r="W3166" s="11"/>
      <c r="X3166" s="11"/>
      <c r="Y3166" s="11"/>
      <c r="Z3166" s="11"/>
    </row>
    <row r="3167" spans="21:26" ht="15.75">
      <c r="U3167" s="11"/>
      <c r="V3167" s="11"/>
      <c r="W3167" s="11"/>
      <c r="X3167" s="11"/>
      <c r="Y3167" s="11"/>
      <c r="Z3167" s="11"/>
    </row>
    <row r="3168" spans="21:26" ht="15.75">
      <c r="U3168" s="11"/>
      <c r="V3168" s="11"/>
      <c r="W3168" s="11"/>
      <c r="X3168" s="11"/>
      <c r="Y3168" s="11"/>
      <c r="Z3168" s="11"/>
    </row>
  </sheetData>
  <sheetProtection/>
  <mergeCells count="342">
    <mergeCell ref="B127:M127"/>
    <mergeCell ref="B329:L329"/>
    <mergeCell ref="B315:L315"/>
    <mergeCell ref="B317:L317"/>
    <mergeCell ref="B319:L319"/>
    <mergeCell ref="B323:L323"/>
    <mergeCell ref="B1942:H1942"/>
    <mergeCell ref="B293:L293"/>
    <mergeCell ref="F432:H432"/>
    <mergeCell ref="J432:L432"/>
    <mergeCell ref="M432:N432"/>
    <mergeCell ref="D419:F419"/>
    <mergeCell ref="B1094:M1094"/>
    <mergeCell ref="B1115:M1115"/>
    <mergeCell ref="B1136:M1136"/>
    <mergeCell ref="B1157:M1157"/>
    <mergeCell ref="B1241:M1241"/>
    <mergeCell ref="B1262:M1262"/>
    <mergeCell ref="B1283:M1283"/>
    <mergeCell ref="B1914:T1914"/>
    <mergeCell ref="B149:K149"/>
    <mergeCell ref="B143:K143"/>
    <mergeCell ref="B145:K145"/>
    <mergeCell ref="B1536:M1536"/>
    <mergeCell ref="B97:M97"/>
    <mergeCell ref="B99:M99"/>
    <mergeCell ref="B101:M101"/>
    <mergeCell ref="B103:M103"/>
    <mergeCell ref="B105:M105"/>
    <mergeCell ref="B107:M107"/>
    <mergeCell ref="B109:M109"/>
    <mergeCell ref="B123:M123"/>
    <mergeCell ref="B125:M125"/>
    <mergeCell ref="B2651:K2651"/>
    <mergeCell ref="B2611:K2611"/>
    <mergeCell ref="B2510:M2510"/>
    <mergeCell ref="B2186:B2191"/>
    <mergeCell ref="B2505:M2505"/>
    <mergeCell ref="B2198:B2203"/>
    <mergeCell ref="B2204:B2209"/>
    <mergeCell ref="B2210:B2215"/>
    <mergeCell ref="B2216:B2221"/>
    <mergeCell ref="B2222:B2227"/>
    <mergeCell ref="B2228:B2233"/>
    <mergeCell ref="B2234:M2234"/>
    <mergeCell ref="B2591:K2591"/>
    <mergeCell ref="B2571:K2571"/>
    <mergeCell ref="B2550:K2550"/>
    <mergeCell ref="B2506:V2506"/>
    <mergeCell ref="B2508:V2508"/>
    <mergeCell ref="B2086:V2086"/>
    <mergeCell ref="B2146:V2146"/>
    <mergeCell ref="B2169:V2169"/>
    <mergeCell ref="B1388:M1388"/>
    <mergeCell ref="B1409:M1409"/>
    <mergeCell ref="B1493:M1493"/>
    <mergeCell ref="B1514:M1514"/>
    <mergeCell ref="B1559:M1559"/>
    <mergeCell ref="B1585:M1585"/>
    <mergeCell ref="B1472:M1472"/>
    <mergeCell ref="B1451:M1451"/>
    <mergeCell ref="B1430:M1430"/>
    <mergeCell ref="B1556:V1556"/>
    <mergeCell ref="B1708:M1708"/>
    <mergeCell ref="B1659:M1659"/>
    <mergeCell ref="B1682:M1682"/>
    <mergeCell ref="B1755:M1755"/>
    <mergeCell ref="B1778:M1778"/>
    <mergeCell ref="B1824:M1824"/>
    <mergeCell ref="B2085:M2085"/>
    <mergeCell ref="B1908:V1908"/>
    <mergeCell ref="B1911:V1911"/>
    <mergeCell ref="B1973:V1973"/>
    <mergeCell ref="B1997:V1997"/>
    <mergeCell ref="B2060:V2060"/>
    <mergeCell ref="B2083:V2083"/>
    <mergeCell ref="B295:L295"/>
    <mergeCell ref="B297:L297"/>
    <mergeCell ref="B331:L331"/>
    <mergeCell ref="B141:K141"/>
    <mergeCell ref="B279:L279"/>
    <mergeCell ref="B281:L281"/>
    <mergeCell ref="B275:L275"/>
    <mergeCell ref="B153:M153"/>
    <mergeCell ref="B155:M155"/>
    <mergeCell ref="B157:M157"/>
    <mergeCell ref="B161:M161"/>
    <mergeCell ref="B163:M163"/>
    <mergeCell ref="B165:M165"/>
    <mergeCell ref="B167:M167"/>
    <mergeCell ref="B169:M169"/>
    <mergeCell ref="B173:M173"/>
    <mergeCell ref="B303:L303"/>
    <mergeCell ref="B309:L309"/>
    <mergeCell ref="B311:L311"/>
    <mergeCell ref="B327:L327"/>
    <mergeCell ref="B321:L321"/>
    <mergeCell ref="B195:N195"/>
    <mergeCell ref="B197:L197"/>
    <mergeCell ref="B199:L199"/>
    <mergeCell ref="B2780:M2780"/>
    <mergeCell ref="B1325:M1325"/>
    <mergeCell ref="B989:M989"/>
    <mergeCell ref="B1010:M1010"/>
    <mergeCell ref="B1910:M1910"/>
    <mergeCell ref="B2771:M2771"/>
    <mergeCell ref="B2711:K2711"/>
    <mergeCell ref="B2631:K2631"/>
    <mergeCell ref="B1907:M1907"/>
    <mergeCell ref="B1731:M1731"/>
    <mergeCell ref="B1611:M1611"/>
    <mergeCell ref="B1178:M1178"/>
    <mergeCell ref="B1636:M1636"/>
    <mergeCell ref="B1801:M1801"/>
    <mergeCell ref="B2000:T2000"/>
    <mergeCell ref="B1996:M1996"/>
    <mergeCell ref="B2530:M2530"/>
    <mergeCell ref="B2172:V2172"/>
    <mergeCell ref="B2174:V2174"/>
    <mergeCell ref="B2176:V2176"/>
    <mergeCell ref="B2178:V2178"/>
    <mergeCell ref="B2180:V2180"/>
    <mergeCell ref="B2182:V2182"/>
    <mergeCell ref="B2408:V2408"/>
    <mergeCell ref="B355:O355"/>
    <mergeCell ref="B357:O357"/>
    <mergeCell ref="B359:M359"/>
    <mergeCell ref="B305:L305"/>
    <mergeCell ref="B779:M779"/>
    <mergeCell ref="J434:L434"/>
    <mergeCell ref="J435:L435"/>
    <mergeCell ref="B379:M379"/>
    <mergeCell ref="B385:M385"/>
    <mergeCell ref="B522:M522"/>
    <mergeCell ref="B448:L448"/>
    <mergeCell ref="B590:M590"/>
    <mergeCell ref="B611:M611"/>
    <mergeCell ref="B632:M632"/>
    <mergeCell ref="B653:M653"/>
    <mergeCell ref="B674:M674"/>
    <mergeCell ref="B462:M462"/>
    <mergeCell ref="H419:J419"/>
    <mergeCell ref="B518:V518"/>
    <mergeCell ref="B520:V520"/>
    <mergeCell ref="B523:V523"/>
    <mergeCell ref="B525:V525"/>
    <mergeCell ref="B716:L716"/>
    <mergeCell ref="B361:M361"/>
    <mergeCell ref="B201:L201"/>
    <mergeCell ref="B203:L203"/>
    <mergeCell ref="B205:L205"/>
    <mergeCell ref="B207:L207"/>
    <mergeCell ref="B209:L209"/>
    <mergeCell ref="B2826:M2826"/>
    <mergeCell ref="B325:M325"/>
    <mergeCell ref="J433:L433"/>
    <mergeCell ref="M433:N433"/>
    <mergeCell ref="M435:N435"/>
    <mergeCell ref="M439:N439"/>
    <mergeCell ref="J440:L440"/>
    <mergeCell ref="M440:N440"/>
    <mergeCell ref="J441:L441"/>
    <mergeCell ref="M441:N441"/>
    <mergeCell ref="J436:L436"/>
    <mergeCell ref="M436:N436"/>
    <mergeCell ref="J437:L437"/>
    <mergeCell ref="M437:N437"/>
    <mergeCell ref="J438:L438"/>
    <mergeCell ref="B2671:K2671"/>
    <mergeCell ref="B498:M498"/>
    <mergeCell ref="B527:L527"/>
    <mergeCell ref="B307:L307"/>
    <mergeCell ref="B175:M175"/>
    <mergeCell ref="B177:M177"/>
    <mergeCell ref="A179:V179"/>
    <mergeCell ref="B183:N183"/>
    <mergeCell ref="B185:L185"/>
    <mergeCell ref="B187:M187"/>
    <mergeCell ref="B189:M189"/>
    <mergeCell ref="B191:N191"/>
    <mergeCell ref="B193:M193"/>
    <mergeCell ref="B367:L367"/>
    <mergeCell ref="B369:N369"/>
    <mergeCell ref="B371:O371"/>
    <mergeCell ref="B737:M737"/>
    <mergeCell ref="A375:V375"/>
    <mergeCell ref="B377:V377"/>
    <mergeCell ref="B380:V380"/>
    <mergeCell ref="B382:V382"/>
    <mergeCell ref="B414:V414"/>
    <mergeCell ref="B416:V416"/>
    <mergeCell ref="B446:V446"/>
    <mergeCell ref="B459:V459"/>
    <mergeCell ref="B495:V495"/>
    <mergeCell ref="J439:L439"/>
    <mergeCell ref="B373:O373"/>
    <mergeCell ref="B548:M548"/>
    <mergeCell ref="B569:M569"/>
    <mergeCell ref="M438:N438"/>
    <mergeCell ref="B695:M695"/>
    <mergeCell ref="M434:N434"/>
    <mergeCell ref="B758:M758"/>
    <mergeCell ref="B1031:M1031"/>
    <mergeCell ref="B1367:M1367"/>
    <mergeCell ref="B947:M947"/>
    <mergeCell ref="B1304:M1304"/>
    <mergeCell ref="B800:M800"/>
    <mergeCell ref="B1073:M1073"/>
    <mergeCell ref="B968:M968"/>
    <mergeCell ref="B884:M884"/>
    <mergeCell ref="B842:M842"/>
    <mergeCell ref="B863:M863"/>
    <mergeCell ref="B1052:M1052"/>
    <mergeCell ref="B821:M821"/>
    <mergeCell ref="B926:M926"/>
    <mergeCell ref="B1199:M1199"/>
    <mergeCell ref="B1220:M1220"/>
    <mergeCell ref="B905:M905"/>
    <mergeCell ref="B1346:M1346"/>
    <mergeCell ref="B2819:V2819"/>
    <mergeCell ref="B2820:M2820"/>
    <mergeCell ref="B2817:M2817"/>
    <mergeCell ref="B2818:M2818"/>
    <mergeCell ref="B2822:M2822"/>
    <mergeCell ref="B2813:M2813"/>
    <mergeCell ref="B1582:V1582"/>
    <mergeCell ref="B1608:V1608"/>
    <mergeCell ref="B1633:V1633"/>
    <mergeCell ref="B1705:V1705"/>
    <mergeCell ref="B1877:V1877"/>
    <mergeCell ref="B2691:K2691"/>
    <mergeCell ref="B2089:T2089"/>
    <mergeCell ref="B2171:M2171"/>
    <mergeCell ref="B1880:M1880"/>
    <mergeCell ref="B2469:V2469"/>
    <mergeCell ref="B2503:V2503"/>
    <mergeCell ref="B2042:T2042"/>
    <mergeCell ref="B2051:T2051"/>
    <mergeCell ref="B2128:T2128"/>
    <mergeCell ref="B2137:T2137"/>
    <mergeCell ref="B2149:T2149"/>
    <mergeCell ref="B2192:B2197"/>
    <mergeCell ref="B1905:V1905"/>
    <mergeCell ref="B2824:V2824"/>
    <mergeCell ref="B2825:V2825"/>
    <mergeCell ref="B2827:V2827"/>
    <mergeCell ref="B2828:V2828"/>
    <mergeCell ref="B2829:V2829"/>
    <mergeCell ref="B2830:V2830"/>
    <mergeCell ref="B2831:V2831"/>
    <mergeCell ref="B2832:V2832"/>
    <mergeCell ref="B71:V71"/>
    <mergeCell ref="B75:L75"/>
    <mergeCell ref="B77:M77"/>
    <mergeCell ref="B79:M79"/>
    <mergeCell ref="B81:M81"/>
    <mergeCell ref="B83:M83"/>
    <mergeCell ref="B85:M85"/>
    <mergeCell ref="B87:M87"/>
    <mergeCell ref="B2777:V2777"/>
    <mergeCell ref="B2809:V2809"/>
    <mergeCell ref="B2814:V2814"/>
    <mergeCell ref="B2815:V2815"/>
    <mergeCell ref="B2816:V2816"/>
    <mergeCell ref="B2821:V2821"/>
    <mergeCell ref="B2823:V2823"/>
    <mergeCell ref="B2811:V2811"/>
    <mergeCell ref="B159:V159"/>
    <mergeCell ref="B1:V1"/>
    <mergeCell ref="B2:V2"/>
    <mergeCell ref="B3:V3"/>
    <mergeCell ref="B65:V65"/>
    <mergeCell ref="B66:V66"/>
    <mergeCell ref="B67:V67"/>
    <mergeCell ref="B68:V68"/>
    <mergeCell ref="B69:V69"/>
    <mergeCell ref="B147:O147"/>
    <mergeCell ref="B89:M89"/>
    <mergeCell ref="B91:M91"/>
    <mergeCell ref="B95:L95"/>
    <mergeCell ref="B111:M111"/>
    <mergeCell ref="B113:M113"/>
    <mergeCell ref="B115:M115"/>
    <mergeCell ref="B117:M117"/>
    <mergeCell ref="B119:M119"/>
    <mergeCell ref="B121:M121"/>
    <mergeCell ref="B131:K131"/>
    <mergeCell ref="B133:K133"/>
    <mergeCell ref="B135:K135"/>
    <mergeCell ref="B137:K137"/>
    <mergeCell ref="B139:K139"/>
    <mergeCell ref="B211:L211"/>
    <mergeCell ref="B213:L213"/>
    <mergeCell ref="B217:L217"/>
    <mergeCell ref="B219:L219"/>
    <mergeCell ref="B221:L221"/>
    <mergeCell ref="B223:L223"/>
    <mergeCell ref="B225:Q225"/>
    <mergeCell ref="B227:L227"/>
    <mergeCell ref="B229:Q229"/>
    <mergeCell ref="B231:Q231"/>
    <mergeCell ref="B233:Q233"/>
    <mergeCell ref="B235:Q235"/>
    <mergeCell ref="B237:Q237"/>
    <mergeCell ref="B239:Q239"/>
    <mergeCell ref="B241:Q241"/>
    <mergeCell ref="B243:Q243"/>
    <mergeCell ref="B245:Q245"/>
    <mergeCell ref="B247:Q247"/>
    <mergeCell ref="B249:Q249"/>
    <mergeCell ref="B251:Q251"/>
    <mergeCell ref="B253:Q253"/>
    <mergeCell ref="B255:P255"/>
    <mergeCell ref="B257:O257"/>
    <mergeCell ref="B259:O259"/>
    <mergeCell ref="B261:N261"/>
    <mergeCell ref="B263:L263"/>
    <mergeCell ref="B265:N265"/>
    <mergeCell ref="B347:N347"/>
    <mergeCell ref="B349:N349"/>
    <mergeCell ref="B351:P351"/>
    <mergeCell ref="B363:L363"/>
    <mergeCell ref="B365:N365"/>
    <mergeCell ref="B267:L267"/>
    <mergeCell ref="B269:N269"/>
    <mergeCell ref="B271:L271"/>
    <mergeCell ref="B335:L335"/>
    <mergeCell ref="B337:L337"/>
    <mergeCell ref="B339:L339"/>
    <mergeCell ref="B341:M341"/>
    <mergeCell ref="B343:L343"/>
    <mergeCell ref="B345:N345"/>
    <mergeCell ref="B277:M277"/>
    <mergeCell ref="B283:L283"/>
    <mergeCell ref="B291:L291"/>
    <mergeCell ref="B289:L289"/>
    <mergeCell ref="B287:L287"/>
    <mergeCell ref="B285:L285"/>
    <mergeCell ref="B313:L313"/>
    <mergeCell ref="B299:L299"/>
    <mergeCell ref="B301:L301"/>
    <mergeCell ref="B353:O353"/>
  </mergeCells>
  <hyperlinks>
    <hyperlink ref="A375:M375" location="'GAP-2009'!B135" display="Gap Analysis for Secondary Education (Grades 6-12)"/>
    <hyperlink ref="B379:M379" location="'GAP-2009'!B133" display="Sixth-Eighth Grade TAKS Results in 2008-2009"/>
    <hyperlink ref="B522:M522" location="'GAP-2009'!B135" display="Retention Rates in 6-12th Grades in 2006-2008"/>
    <hyperlink ref="B1907:M1907" location="'GAP-2009'!B137" display="High School Success Factors"/>
    <hyperlink ref="B1996:M1996" location="'GAP-2009'!B141" display="First-time 9th Graders Advanced to 10th Grade on Time in 2007-2008"/>
    <hyperlink ref="B1910:M1910" location="'GAP-2009'!B139" display="First-time 9th Graders Taking Advanced Courses in 2008-2009"/>
    <hyperlink ref="B2085:M2085" location="'GAP-2009'!B143" display="Twelfth Graders Taking Advanced Courses in 2008-2009"/>
    <hyperlink ref="B2171:M2171" location="'GAP-2009'!B145" display="The Different Graduation Outcomes for the 9th Grade Cohort of 2004-2005 in 2007-2008"/>
    <hyperlink ref="B2505:M2505" location="'GAP-2009'!B147" display="The Change Trend of High School Students Graduates with RHSP, MHP/IEP, or DAP between 1997-1998 and 2007-2008"/>
    <hyperlink ref="B2811:M2811" location="'GAP-2009'!B153" display="Summary of the GAP Analysis for Secondary Education"/>
    <hyperlink ref="B384" location="'GAP-2009'!B275" display="Table 45"/>
    <hyperlink ref="B461" location="'GAP-2009'!B279" display="Table 47"/>
    <hyperlink ref="B1535" location="'GAP-2009'!B283" display="Table 49"/>
    <hyperlink ref="B1558" location="'GAP-2009'!B285" display="Table 50"/>
    <hyperlink ref="B1584" location="'GAP-2009'!B287" display="Table 51"/>
    <hyperlink ref="B1610" location="'GAP-2009'!B289" display="Table 52"/>
    <hyperlink ref="B1635" location="'GAP-2009'!B291" display="Table 53"/>
    <hyperlink ref="B1658" location="'GAP-2009'!B293" display="Table 54"/>
    <hyperlink ref="B1681" location="'GAP-2009'!B295" display="Table 55"/>
    <hyperlink ref="B1707" location="'GAP-2009'!B297" display="Table 56"/>
    <hyperlink ref="B1730" location="'GAP-2009'!B299" display="Table 57"/>
    <hyperlink ref="B1754" location="'GAP-2009'!B301" display="Table 58"/>
    <hyperlink ref="B1777" location="'GAP-2009'!B303" display="Table 59"/>
    <hyperlink ref="B1800" location="'GAP-2009'!B305" display="Table 60"/>
    <hyperlink ref="B1823" location="'GAP-2009'!B307" display="Table 61"/>
    <hyperlink ref="B1879" location="'GAP-2009'!B309" display="Table 62"/>
    <hyperlink ref="B2731" location="'GAP-2009'!B329" display="Table 72"/>
    <hyperlink ref="B2779" location="'GAP-2009'!B331" display="Table 73"/>
    <hyperlink ref="B131:K131" location="'GAP-2009'!B375" display="Gap Analysis for Secondary Education (Grades 6-12)"/>
    <hyperlink ref="B133:K133" location="'GAP-2009'!B379" display="Sixth-Eighth Grade TAKS Results in 2008-2009"/>
    <hyperlink ref="B135:K135" location="'GAP-2009'!B522" display="Retention Rates in Grades 6-12 in 2006, 2007, and 2008"/>
    <hyperlink ref="B137:K137" location="'GAP-2009'!B1907" display="High School Success Indicators"/>
    <hyperlink ref="B139:K139" location="'GAP-2009'!B1910" display="Ninth Graders Taking 10th Grade Level Courses in 2008-2009"/>
    <hyperlink ref="B141:K141" location="'GAP-2009'!B1996" display="First Time 9th Graders Advanced to 10th Grade on Time in 2007-2008"/>
    <hyperlink ref="B143:K143" location="'GAP-2009'!B2085" display="Twelfth Graders Taking Advanced Coursework in 2008-2009"/>
    <hyperlink ref="B145:K145" location="'GAP-2009'!B2171" display="Outcomes of the 9th Grader Cohort of 2004-2005"/>
    <hyperlink ref="B147:M147" location="'GAP-2009'!B2511" display="Track the Change - the Annual Change Rate of High School Students Graduated on MHP/IEP, RHSP, and DAP from 1997-1998 to 2007-2008"/>
    <hyperlink ref="B149:K149" location="'GAP-2009'!B2811" display="Summary of the GAP Analysis for Secondary Education"/>
    <hyperlink ref="B275:L275" location="'GAP-2009'!B384" display="45. The Mean Scores on Secondary School TAKS between the State and the Regional Council in 2008 and 2009"/>
    <hyperlink ref="B277:L277" location="'GAP-2009'!B436" display="46. Descriptive Statistics and Group Differences between the State and the Regional Council on Grades 6-8 TAKS Scale Scores in 2008-09"/>
    <hyperlink ref="B279:L279" location="'GAP-2009'!B461" display="47. Percent Over the Percentile Ranks of the Scale Score of 2100 or 2400 in the Regional Council and the State in 2008 and 2009"/>
    <hyperlink ref="B281:L281" location="'GAP-2009'!B497" display="48. Percentile Rank Differences of the Scale Scores of 2100 and 2400 between the State and the Regional Council in 2008 and 2009"/>
    <hyperlink ref="B283:L283" location="'GAP-2009'!B1535" display="49. Retention Rates by Demographic Variables in Grade 6 between 2006 and 2008"/>
    <hyperlink ref="B295:L295" location="'GAP-2009'!B1681" display="55. Retention Rates by Demographic Variables in Grade 12 between 2006 and 2008"/>
    <hyperlink ref="B297:L297" location="'GAP-2009'!B1707" display="56. Retention Rates for All Students by Grade between 2006 and 2008"/>
    <hyperlink ref="B299:L299" location="'GAP-2009'!B1730" display="57. Retention Rates for African American Students by Grade between 2006 and 2008"/>
    <hyperlink ref="B301:L301" location="'GAP-2009'!B1754" display="58. Retention Rates for Hispanic Students by Grade between 2006 and 2008"/>
    <hyperlink ref="B303:L303" location="'GAP-2009'!B1777" display="59. Retention Rates for Male Students by Grade between 2006 and 2008"/>
    <hyperlink ref="B305:L305" location="'GAP-2009'!B1800" display="60. Retention Rates for Female Students by Grade between 2006 and 2008"/>
    <hyperlink ref="B307:L307" location="'GAP-2009'!B1823" display="61. Retention Rates for Economically Disadvantaged Students by Grade in between 2006 and 2008"/>
    <hyperlink ref="B309:L309" location="'GAP-2009'!B1879" display="62. Overall Retention Rates by Grade between 2006 and 2008"/>
    <hyperlink ref="B311:L311" location="'GAP-2009'!B1913" display="63. Percent of First-time 9th Graders Taking 10 Grade Level Courses (English II, Geometry, or World History) in 2008-2009"/>
    <hyperlink ref="B313:L313" location="'GAP-2009'!B1975" display="64. Percent of First-time 9th Graders Taking 10 Grade Level Courses by Demographic Group in 2007-2008 and 2008-2009"/>
    <hyperlink ref="B315:L315" location="'GAP-2009'!B1999" display="65. Percent of First-time 9th Graders Advanced to 10th Grade on Time in 2007-08"/>
    <hyperlink ref="B317:L317" location="'GAP-2009'!B2062" display="66. Percent of First-time 9th Graders Advanced to 10th Grade on Time in 2006-07 and 2007-08"/>
    <hyperlink ref="B319:L319" location="'GAP-2009'!B2088" display="67. Percent of 12th Graders Taking Advanced Coursework in 2008-2009"/>
    <hyperlink ref="B430" location="'GAP-2009'!B277" display="Table 46"/>
    <hyperlink ref="B1913" location="'GAP-2009'!B311" display="Table 63"/>
    <hyperlink ref="B1999" location="'GAP-2009'!B315" display="Table 65"/>
    <hyperlink ref="B2088" location="'GAP-2009'!B319" display="Table 67"/>
    <hyperlink ref="B2314" location="'GAP-2009'!B323" display="Table 69"/>
    <hyperlink ref="B497" location="'GAP-2009'!B281" display="Table 48"/>
    <hyperlink ref="B1975" location="'GAP-2009'!B313" display="Table 64"/>
    <hyperlink ref="B2062" location="'GAP-2009'!B317" display="Table 66"/>
    <hyperlink ref="B2148" location="'GAP-2009'!B321" display="Table 68"/>
    <hyperlink ref="B293:L293" location="'GAP-2009'!B1658" display="54. Retention Rates by Demographic Variables in Grade 11 between 2006 and 2008"/>
    <hyperlink ref="B291:L291" location="'GAP-2009'!B1635" display="53. Retention Rates by Demographic Variables in Grade 10 between 2006 and 2008"/>
    <hyperlink ref="B289:L289" location="'GAP-2009'!B1610" display="52. Retention Rates by Demographic Variables in Grade 9 between 2006 and 2008"/>
    <hyperlink ref="B287:L287" location="'GAP-2009'!B1584" display="51. Retention Rates by Demographic Variables in Grade 8 between 2006 and 2008"/>
    <hyperlink ref="B285:L285" location="'GAP-2009'!B1558" display="50. Retention Rates by Demographic Variables in Grade 7 between 2006 and 2008"/>
    <hyperlink ref="B325:L325" location="'GAP-2008'!B2121" display="60.  The Change Trend of High School Students Graduates with RHSP, MHP/IEP, or DAP between 1997-1998 and 2006-2007"/>
    <hyperlink ref="B323:L323" location="'GAP-2009'!B2317" display="69. Percent of the 9th Grade Cohort of 2004-2005 in Different Demographic Groups by Categories of Outcomes in 2007-2008"/>
    <hyperlink ref="B331:L331" location="'GAP-2009'!B2782" display="73. Comparison of the Change Rate of High School Graduates with Different Plans in 1998-2008"/>
    <hyperlink ref="B2410" location="'GAP-2009'!B325" display="Table 70"/>
    <hyperlink ref="B329:L329" location="'GAP-2009'!B2734" display="72. The Change Trend of High School Students Graduates with RHSP, MHP/IEP, and DAP between 1997-1998 and 2007-2008"/>
    <hyperlink ref="B2471" location="'GAP-2009'!B327" display="Table 71"/>
    <hyperlink ref="B327:L327" location="'GAP-2009'!B2474" display="71. Percent of the 9th Grade Cohorts of 2003-04 and 2004-05 in Different Categories of Outcomes in 2007 and 2008"/>
    <hyperlink ref="B325:M325" location="'GAP-2009'!B2413" display="70. Percent of the 9th Grade Cohorts of 2003-04 and 2004-05 in Different Categories of Outcomes by Demographic Groups in 2007 and 2008"/>
    <hyperlink ref="B79:G79" location="'GAP-2006'!A297" display="Demographic References for this Report"/>
    <hyperlink ref="B85:G85" location="'GAP-2006'!A733" display="AYP and Accountability Ratings for Member School Districts"/>
    <hyperlink ref="B79" location="'GAP-2008'!B341" display="Demographic References for this Report"/>
    <hyperlink ref="B81" location="'GAP-2008'!B467" display="Regional Demography and Changes"/>
    <hyperlink ref="B83" location="'GAP-2008'!A618" display="Regional School Demography and Changes"/>
    <hyperlink ref="B75" location="'GAP-2008'!A340" display="Executive Summary"/>
    <hyperlink ref="B77" location="'GAP-2008'!A432" display="Introduction to the 2008 Report"/>
    <hyperlink ref="B79:D79" location="'GAP-2008'!B462" display="Demographic References for this Report"/>
    <hyperlink ref="B109" location="'GAP-2008'!A1529" display="First Graders Struggling in Reading or Mathematics in the Regional Council and the ISDs in 20062-2007"/>
    <hyperlink ref="B111" location="'GAP-2008'!A1622" display="The Comparison between the Regional Council and the State on Grade Level for First Graders in 20062-2007"/>
    <hyperlink ref="A375:V375" location="'GAP-2009'!B131" display="Gap Analysis for Secondary Education (Grades 6-12)"/>
    <hyperlink ref="B2811:V2811" location="'GAP-2009'!B149" display="Summary of the GAP Analysis for Secondary Education"/>
    <hyperlink ref="B183:M183" location="'GAP-2009'!B469" display="1.   Percentage of Population by Ethnicity for Selected North Texas Counties in 2008"/>
    <hyperlink ref="B147:O147" location="'GAP-2009'!B2505" display="Track the Change - the Annual Change Rate of High School Students Graduated on MHP/IEP, RHSP, and DAP from 1997-1998 to 2007-2008"/>
    <hyperlink ref="B277:M277" location="'GAP-2009'!B430" display="46. Descriptive Statistics and Group Differences between the State and the Regional Council on Grades 6-8 TAKS Scale Scores in 2008-09"/>
    <hyperlink ref="B321:L321" location="'GAP-2009'!B2148" display="68. Percent of 12th Graders Taking Advanced Coursework by Demographic Groups in 2008 and 2009"/>
  </hyperlinks>
  <printOptions/>
  <pageMargins left="0.25" right="0.25" top="1" bottom="1" header="0.25" footer="0.5"/>
  <pageSetup fitToHeight="50" horizontalDpi="600" verticalDpi="600" orientation="landscape" scale="56" r:id="rId3"/>
  <rowBreaks count="22" manualBreakCount="22">
    <brk id="2" max="21" man="1"/>
    <brk id="36" max="21" man="1"/>
    <brk id="70" max="21" man="1"/>
    <brk id="119" max="21" man="1"/>
    <brk id="178" max="21" man="1"/>
    <brk id="332" max="21" man="1"/>
    <brk id="374" max="21" man="1"/>
    <brk id="460" max="21" man="1"/>
    <brk id="1557" max="21" man="1"/>
    <brk id="1609" max="21" man="1"/>
    <brk id="1657" max="21" man="1"/>
    <brk id="1706" max="21" man="1"/>
    <brk id="1775" max="21" man="1"/>
    <brk id="1845" max="21" man="1"/>
    <brk id="1909" max="21" man="1"/>
    <brk id="1974" max="21" man="1"/>
    <brk id="2087" max="21" man="1"/>
    <brk id="2170" max="21" man="1"/>
    <brk id="2183" max="21" man="1"/>
    <brk id="2730" max="21" man="1"/>
    <brk id="2778" max="21" man="1"/>
    <brk id="2810" max="2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North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Xu</dc:creator>
  <cp:keywords/>
  <dc:description/>
  <cp:lastModifiedBy>Evan Arnold</cp:lastModifiedBy>
  <cp:lastPrinted>2010-08-19T08:27:04Z</cp:lastPrinted>
  <dcterms:created xsi:type="dcterms:W3CDTF">2006-10-06T18:43:24Z</dcterms:created>
  <dcterms:modified xsi:type="dcterms:W3CDTF">2012-03-14T02:28:22Z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